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Sheet1" sheetId="2" r:id="rId5"/>
    <sheet name="Sheet2" sheetId="3" r:id="rId6"/>
    <sheet name="Sheet3" sheetId="4" r:id="rId7"/>
  </sheets>
</workbook>
</file>

<file path=xl/sharedStrings.xml><?xml version="1.0" encoding="utf-8"?>
<sst xmlns="http://schemas.openxmlformats.org/spreadsheetml/2006/main" uniqueCount="203">
  <si>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</si>
  <si>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</si>
  <si>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</si>
  <si>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</si>
  <si>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Sheet1</t>
  </si>
  <si>
    <t>Table 1</t>
  </si>
  <si>
    <r>
      <rPr>
        <b val="1"/>
        <i val="1"/>
        <sz val="10"/>
        <color indexed="8"/>
        <rFont val="Arial"/>
      </rPr>
      <t xml:space="preserve">                     A spreadsheet to calculate Mortality Score and Phenotypic Age.  </t>
    </r>
    <r>
      <rPr>
        <b val="1"/>
        <sz val="10"/>
        <color indexed="8"/>
        <rFont val="Arial"/>
      </rPr>
      <t>Author: John G. Cramer</t>
    </r>
  </si>
  <si>
    <t>Refs:  "An epigenetic biomarker of aging for lifespan and healthspan", Aging (Albany NY) 10(4)  573-591 (2018 Apr 18).</t>
  </si>
  <si>
    <t>"A New Epigenetic Clock for Aging and Life Expectancy", Talk by Morgan Levine</t>
  </si>
  <si>
    <t>Def.</t>
  </si>
  <si>
    <t>Albumin</t>
  </si>
  <si>
    <t>Creatinine</t>
  </si>
  <si>
    <t xml:space="preserve"> Glucose</t>
  </si>
  <si>
    <t>CRP</t>
  </si>
  <si>
    <t xml:space="preserve"> Lympocyte</t>
  </si>
  <si>
    <t>Mean Cell Volume</t>
  </si>
  <si>
    <t xml:space="preserve"> Red Cell Dist Width</t>
  </si>
  <si>
    <t xml:space="preserve"> Alkaline Phosphatase</t>
  </si>
  <si>
    <t>White Blood Cells</t>
  </si>
  <si>
    <t xml:space="preserve"> Age</t>
  </si>
  <si>
    <t>Input</t>
  </si>
  <si>
    <t>Units</t>
  </si>
  <si>
    <t>mg/dL</t>
  </si>
  <si>
    <t>mg/L</t>
  </si>
  <si>
    <t xml:space="preserve"> %</t>
  </si>
  <si>
    <t xml:space="preserve"> fL</t>
  </si>
  <si>
    <t xml:space="preserve"> U/L</t>
  </si>
  <si>
    <r>
      <rPr>
        <sz val="10"/>
        <color indexed="8"/>
        <rFont val="Arial"/>
      </rPr>
      <t>10^3 cells/</t>
    </r>
    <r>
      <rPr>
        <sz val="10"/>
        <color indexed="8"/>
        <rFont val="Symbol"/>
      </rPr>
      <t>μ</t>
    </r>
    <r>
      <rPr>
        <sz val="10"/>
        <color indexed="8"/>
        <rFont val="Arial"/>
      </rPr>
      <t>L</t>
    </r>
  </si>
  <si>
    <t xml:space="preserve"> years</t>
  </si>
  <si>
    <t>Conv</t>
  </si>
  <si>
    <t>cInput</t>
  </si>
  <si>
    <t xml:space="preserve"> cUnits</t>
  </si>
  <si>
    <t>g/L</t>
  </si>
  <si>
    <r>
      <rPr>
        <sz val="10"/>
        <color indexed="8"/>
        <rFont val="Symbol"/>
      </rPr>
      <t>μ</t>
    </r>
    <r>
      <rPr>
        <sz val="10"/>
        <color indexed="8"/>
        <rFont val="Arial"/>
      </rPr>
      <t>mol/L</t>
    </r>
  </si>
  <si>
    <t>mmol/L</t>
  </si>
  <si>
    <t>Ln(mg/dL)</t>
  </si>
  <si>
    <t>Wts</t>
  </si>
  <si>
    <t>Terms</t>
  </si>
  <si>
    <t>Calculation:</t>
  </si>
  <si>
    <t>t</t>
  </si>
  <si>
    <t>years</t>
  </si>
  <si>
    <t>months</t>
  </si>
  <si>
    <t>γ</t>
  </si>
  <si>
    <t>b0</t>
  </si>
  <si>
    <t>LinComb</t>
  </si>
  <si>
    <t>MortScore</t>
  </si>
  <si>
    <t>Ptypic Age</t>
  </si>
  <si>
    <t>est. DNAm Age</t>
  </si>
  <si>
    <t>est. D MScore</t>
  </si>
  <si>
    <t>Results</t>
  </si>
  <si>
    <t>Trudiagnostic Intrinsic Age</t>
  </si>
  <si>
    <t>Yrs</t>
  </si>
  <si>
    <t>Trudiagnostic Extrinsic Age</t>
  </si>
  <si>
    <t>Dunedin Pace Value</t>
  </si>
  <si>
    <t>Predicted Telomere Age</t>
  </si>
  <si>
    <t>Telomere Length</t>
  </si>
  <si>
    <t>Kb</t>
  </si>
  <si>
    <t>Labs</t>
  </si>
  <si>
    <t>Haematology</t>
  </si>
  <si>
    <t>6/24/2005</t>
  </si>
  <si>
    <t>11/23/2007</t>
  </si>
  <si>
    <t>9/17/2010</t>
  </si>
  <si>
    <t>11/17/21</t>
  </si>
  <si>
    <t>4/30/22</t>
  </si>
  <si>
    <t>Result Name</t>
  </si>
  <si>
    <t>Result Value</t>
  </si>
  <si>
    <t>Result Units</t>
  </si>
  <si>
    <t>Reference Range</t>
  </si>
  <si>
    <t>Status</t>
  </si>
  <si>
    <t>Haemoglobin</t>
  </si>
  <si>
    <t>( 130-170 )</t>
  </si>
  <si>
    <t>Haematocrit</t>
  </si>
  <si>
    <t>L/L</t>
  </si>
  <si>
    <t>(0.400-0.500)</t>
  </si>
  <si>
    <t>RBC</t>
  </si>
  <si>
    <t>x10e12/L</t>
  </si>
  <si>
    <t>( 4.5-5.5 )</t>
  </si>
  <si>
    <t>MCV</t>
  </si>
  <si>
    <t>fL</t>
  </si>
  <si>
    <t>( 81-101 )</t>
  </si>
  <si>
    <t>MCH</t>
  </si>
  <si>
    <t>pg</t>
  </si>
  <si>
    <t>( 27-32 )</t>
  </si>
  <si>
    <t>MCHC</t>
  </si>
  <si>
    <t>( 315-345 )</t>
  </si>
  <si>
    <r>
      <rPr>
        <u val="single"/>
        <sz val="10"/>
        <color indexed="14"/>
        <rFont val="Arial"/>
      </rPr>
      <t>L</t>
    </r>
  </si>
  <si>
    <t>RDW</t>
  </si>
  <si>
    <t>%</t>
  </si>
  <si>
    <t>( 11.6-14.0 )</t>
  </si>
  <si>
    <t>Platelets</t>
  </si>
  <si>
    <t>x10e9/L</t>
  </si>
  <si>
    <t>( 150-410 )</t>
  </si>
  <si>
    <t>MPV</t>
  </si>
  <si>
    <t>( 9.0-12.0 )</t>
  </si>
  <si>
    <t>WBC</t>
  </si>
  <si>
    <t>( 4.0-10.0 )</t>
  </si>
  <si>
    <t>Neutrophils</t>
  </si>
  <si>
    <t>( 2.0-7.0 )</t>
  </si>
  <si>
    <t>Lymphocytes</t>
  </si>
  <si>
    <t>( 1.0-3.0 )</t>
  </si>
  <si>
    <t>Monocytes</t>
  </si>
  <si>
    <t>( 0.2-1.0 )</t>
  </si>
  <si>
    <t>Eosinophils</t>
  </si>
  <si>
    <t>( 0.02-0.5 )</t>
  </si>
  <si>
    <t>Basophils</t>
  </si>
  <si>
    <t>( 0.02-0.10 )</t>
  </si>
  <si>
    <t>ESR</t>
  </si>
  <si>
    <t>mm/Hour</t>
  </si>
  <si>
    <t>( 0-12 )</t>
  </si>
  <si>
    <t>Biochemistry</t>
  </si>
  <si>
    <t>Sodium</t>
  </si>
  <si>
    <t>( 133-146 )</t>
  </si>
  <si>
    <t>Potassium</t>
  </si>
  <si>
    <t>( 3.5-5.3 )</t>
  </si>
  <si>
    <t>Urea</t>
  </si>
  <si>
    <t>( 2.5-7.8 )</t>
  </si>
  <si>
    <t>umol/L</t>
  </si>
  <si>
    <t>( 62-106 )</t>
  </si>
  <si>
    <t>eGFR</t>
  </si>
  <si>
    <t>-</t>
  </si>
  <si>
    <t>Units are mL/min/1.73 m2.Interpret with regard to UK CKD Guidelines.</t>
  </si>
  <si>
    <t>Glucose (Non-Fasting)</t>
  </si>
  <si>
    <t>4.2 fasted</t>
  </si>
  <si>
    <t>Calcium</t>
  </si>
  <si>
    <t>( 2.10-2.55 )</t>
  </si>
  <si>
    <t>Calcium (Corrected)</t>
  </si>
  <si>
    <t>Magnesium</t>
  </si>
  <si>
    <t>( 0.70-1.00 )</t>
  </si>
  <si>
    <t>Inorganic Phosphate</t>
  </si>
  <si>
    <t>( 0.80-1.50 )</t>
  </si>
  <si>
    <t>Uric Acid</t>
  </si>
  <si>
    <t>(200 - 430)</t>
  </si>
  <si>
    <t>Total Protein</t>
  </si>
  <si>
    <t>( 60-80 )</t>
  </si>
  <si>
    <t>( 35-50 )</t>
  </si>
  <si>
    <r>
      <rPr>
        <u val="single"/>
        <sz val="10"/>
        <color indexed="14"/>
        <rFont val="Arial"/>
      </rPr>
      <t>H</t>
    </r>
  </si>
  <si>
    <t>Globulin</t>
  </si>
  <si>
    <t>( 20-40 )</t>
  </si>
  <si>
    <t>Total Bilirubin</t>
  </si>
  <si>
    <t>( &lt; 21 )</t>
  </si>
  <si>
    <t>Alkaline Phosphatase</t>
  </si>
  <si>
    <t>IU/L</t>
  </si>
  <si>
    <t>( 30-130 )</t>
  </si>
  <si>
    <t>AST</t>
  </si>
  <si>
    <t>( &lt; 41 )</t>
  </si>
  <si>
    <t>ALT</t>
  </si>
  <si>
    <t>Gamma GT</t>
  </si>
  <si>
    <t>( 8-61 )</t>
  </si>
  <si>
    <t>Serum Iron</t>
  </si>
  <si>
    <t>( 5.8-34.5 )</t>
  </si>
  <si>
    <t>Cholesterol</t>
  </si>
  <si>
    <t>( &lt;5.0 )</t>
  </si>
  <si>
    <t>Triglycerides</t>
  </si>
  <si>
    <t>( &lt; 1.70 )</t>
  </si>
  <si>
    <t>HDL Cholesterol</t>
  </si>
  <si>
    <t>( 0.9-1.5 )</t>
  </si>
  <si>
    <t>LDL (Calculation)</t>
  </si>
  <si>
    <t>( &lt; 3.0 )</t>
  </si>
  <si>
    <t>HDL/Cholesterol Ratio</t>
  </si>
  <si>
    <t>( &gt; 0.25 )</t>
  </si>
  <si>
    <t>Cholesterol/HDL Ratio</t>
  </si>
  <si>
    <t>Ratio</t>
  </si>
  <si>
    <t>Non-HDL Cholesterol</t>
  </si>
  <si>
    <t>ApoA1</t>
  </si>
  <si>
    <t>ApoB</t>
  </si>
  <si>
    <t>Prostate Specific Antigen</t>
  </si>
  <si>
    <t>ug/L</t>
  </si>
  <si>
    <t>( &lt; 3.2 )</t>
  </si>
  <si>
    <t>TSH</t>
  </si>
  <si>
    <t>mU/L</t>
  </si>
  <si>
    <t>( 0.27-4.20 )</t>
  </si>
  <si>
    <t>Oestradiol</t>
  </si>
  <si>
    <t>&lt; 55</t>
  </si>
  <si>
    <t>pmol/L</t>
  </si>
  <si>
    <t>( &lt; 159 )</t>
  </si>
  <si>
    <t>Testosterone</t>
  </si>
  <si>
    <t>nmol/L</t>
  </si>
  <si>
    <t>8.64 - 29</t>
  </si>
  <si>
    <t>Free testosterone</t>
  </si>
  <si>
    <t>0.163 - 0.473</t>
  </si>
  <si>
    <t>IL-6</t>
  </si>
  <si>
    <t>pg/ml</t>
  </si>
  <si>
    <t>TNF</t>
  </si>
  <si>
    <t>IGF-1</t>
  </si>
  <si>
    <t>nmol/l</t>
  </si>
  <si>
    <t>Transferrin Saturation</t>
  </si>
  <si>
    <t>TIBC</t>
  </si>
  <si>
    <t>HBA1C</t>
  </si>
  <si>
    <t>CD4</t>
  </si>
  <si>
    <t>CD8</t>
  </si>
  <si>
    <t>VO2 Max</t>
  </si>
  <si>
    <t>ML/KG/MIN</t>
  </si>
  <si>
    <t>Weight</t>
  </si>
  <si>
    <t>Kg</t>
  </si>
  <si>
    <t>Dexa Bone Density</t>
  </si>
  <si>
    <t>G/cm squared</t>
  </si>
  <si>
    <t>Bone Mass</t>
  </si>
  <si>
    <t>Dexa Lean Muscle Mass Index</t>
  </si>
  <si>
    <t>Dexa Total Lean Mass</t>
  </si>
  <si>
    <t>Dexa Fat %</t>
  </si>
  <si>
    <t>Fat Mass</t>
  </si>
  <si>
    <t>Sheet2</t>
  </si>
  <si>
    <t>Sheet3</t>
  </si>
</sst>
</file>

<file path=xl/styles.xml><?xml version="1.0" encoding="utf-8"?>
<styleSheet xmlns="http://schemas.openxmlformats.org/spreadsheetml/2006/main">
  <numFmts count="5">
    <numFmt numFmtId="0" formatCode="General"/>
    <numFmt numFmtId="59" formatCode="0.0000"/>
    <numFmt numFmtId="60" formatCode="0.000"/>
    <numFmt numFmtId="61" formatCode="dd/mm/yyyy"/>
    <numFmt numFmtId="62" formatCode="d/m/yy"/>
  </numFmts>
  <fonts count="24">
    <font>
      <sz val="10"/>
      <color indexed="8"/>
      <name val="Arial"/>
    </font>
    <font>
      <sz val="12"/>
      <color indexed="8"/>
      <name val="Arial"/>
    </font>
    <font>
      <sz val="14"/>
      <color indexed="8"/>
      <name val="Arial"/>
    </font>
    <font>
      <sz val="12"/>
      <color indexed="8"/>
      <name val="Helvetica Neue"/>
    </font>
    <font>
      <u val="single"/>
      <sz val="12"/>
      <color indexed="11"/>
      <name val="Arial"/>
    </font>
    <font>
      <sz val="15"/>
      <color indexed="8"/>
      <name val="Calibri"/>
    </font>
    <font>
      <b val="1"/>
      <i val="1"/>
      <sz val="10"/>
      <color indexed="8"/>
      <name val="Arial"/>
    </font>
    <font>
      <b val="1"/>
      <sz val="10"/>
      <color indexed="8"/>
      <name val="Arial"/>
    </font>
    <font>
      <u val="single"/>
      <sz val="10"/>
      <color indexed="14"/>
      <name val="Arial"/>
    </font>
    <font>
      <u val="single"/>
      <sz val="10"/>
      <color indexed="8"/>
      <name val="Arial"/>
    </font>
    <font>
      <b val="1"/>
      <sz val="14"/>
      <color indexed="8"/>
      <name val="Arial"/>
    </font>
    <font>
      <sz val="10"/>
      <color indexed="8"/>
      <name val="Symbol"/>
    </font>
    <font>
      <b val="1"/>
      <sz val="10"/>
      <color indexed="15"/>
      <name val="Arial"/>
    </font>
    <font>
      <b val="1"/>
      <sz val="14"/>
      <color indexed="16"/>
      <name val="Cambria"/>
    </font>
    <font>
      <sz val="14"/>
      <color indexed="16"/>
      <name val="Cambria"/>
    </font>
    <font>
      <sz val="8"/>
      <color indexed="8"/>
      <name val="Arial"/>
    </font>
    <font>
      <sz val="8"/>
      <color indexed="8"/>
      <name val="Tahoma"/>
    </font>
    <font>
      <sz val="11"/>
      <color indexed="8"/>
      <name val="Tahoma"/>
    </font>
    <font>
      <sz val="10"/>
      <color indexed="8"/>
      <name val="Helv"/>
    </font>
    <font>
      <b val="1"/>
      <sz val="8"/>
      <color indexed="8"/>
      <name val="Tahoma"/>
    </font>
    <font>
      <b val="1"/>
      <sz val="11"/>
      <color indexed="8"/>
      <name val="Tahoma"/>
    </font>
    <font>
      <sz val="11"/>
      <color indexed="8"/>
      <name val="Arial"/>
    </font>
    <font>
      <sz val="8"/>
      <color indexed="17"/>
      <name val="Tahoma"/>
    </font>
    <font>
      <i val="1"/>
      <sz val="11"/>
      <color indexed="8"/>
      <name val="Arial"/>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s>
  <borders count="16">
    <border>
      <left/>
      <right/>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style="thin">
        <color indexed="13"/>
      </left>
      <right style="thin">
        <color indexed="8"/>
      </right>
      <top style="thin">
        <color indexed="8"/>
      </top>
      <bottom style="thin">
        <color indexed="13"/>
      </bottom>
      <diagonal/>
    </border>
    <border>
      <left style="thin">
        <color indexed="8"/>
      </left>
      <right style="thin">
        <color indexed="8"/>
      </right>
      <top style="thin">
        <color indexed="13"/>
      </top>
      <bottom style="thin">
        <color indexed="13"/>
      </bottom>
      <diagonal/>
    </border>
    <border>
      <left style="thin">
        <color indexed="8"/>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thin">
        <color indexed="13"/>
      </left>
      <right style="thin">
        <color indexed="8"/>
      </right>
      <top style="thin">
        <color indexed="13"/>
      </top>
      <bottom style="thin">
        <color indexed="13"/>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style="thin">
        <color indexed="8"/>
      </right>
      <top style="thin">
        <color indexed="13"/>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13"/>
      </bottom>
      <diagonal/>
    </border>
    <border>
      <left style="thin">
        <color indexed="8"/>
      </left>
      <right style="thin">
        <color indexed="8"/>
      </right>
      <top style="thin">
        <color indexed="13"/>
      </top>
      <bottom style="thin">
        <color indexed="8"/>
      </bottom>
      <diagonal/>
    </border>
    <border>
      <left style="thin">
        <color indexed="8"/>
      </left>
      <right style="thin">
        <color indexed="13"/>
      </right>
      <top style="thin">
        <color indexed="8"/>
      </top>
      <bottom style="thin">
        <color indexed="8"/>
      </bottom>
      <diagonal/>
    </border>
    <border>
      <left style="thin">
        <color indexed="13"/>
      </left>
      <right style="thin">
        <color indexed="13"/>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86">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horizontal="left" vertical="bottom"/>
    </xf>
    <xf numFmtId="0" fontId="0" fillId="4" borderId="2" applyNumberFormat="0" applyFont="1" applyFill="1" applyBorder="1" applyAlignment="1" applyProtection="0">
      <alignment vertical="bottom"/>
    </xf>
    <xf numFmtId="0" fontId="0" fillId="4" borderId="3" applyNumberFormat="0" applyFont="1" applyFill="1" applyBorder="1" applyAlignment="1" applyProtection="0">
      <alignment vertical="bottom"/>
    </xf>
    <xf numFmtId="0" fontId="0" fillId="4" borderId="4" applyNumberFormat="0" applyFont="1" applyFill="1" applyBorder="1" applyAlignment="1" applyProtection="0">
      <alignment vertical="bottom"/>
    </xf>
    <xf numFmtId="0" fontId="0" fillId="4" borderId="5" applyNumberFormat="0" applyFont="1" applyFill="1" applyBorder="1" applyAlignment="1" applyProtection="0">
      <alignment vertical="bottom"/>
    </xf>
    <xf numFmtId="49" fontId="8" fillId="4" borderId="5" applyNumberFormat="1" applyFont="1" applyFill="1" applyBorder="1" applyAlignment="1" applyProtection="0">
      <alignment horizontal="center" vertical="bottom"/>
    </xf>
    <xf numFmtId="0" fontId="8" fillId="4" borderId="6" applyNumberFormat="0" applyFont="1" applyFill="1" applyBorder="1" applyAlignment="1" applyProtection="0">
      <alignment horizontal="center" vertical="bottom"/>
    </xf>
    <xf numFmtId="0" fontId="8" fillId="4" borderId="7" applyNumberFormat="0" applyFont="1" applyFill="1" applyBorder="1" applyAlignment="1" applyProtection="0">
      <alignment horizontal="center" vertical="bottom"/>
    </xf>
    <xf numFmtId="49" fontId="0" fillId="4" borderId="8" applyNumberFormat="1" applyFont="1" applyFill="1" applyBorder="1" applyAlignment="1" applyProtection="0">
      <alignment vertical="bottom"/>
    </xf>
    <xf numFmtId="0" fontId="0" fillId="4" borderId="9" applyNumberFormat="0" applyFont="1" applyFill="1" applyBorder="1" applyAlignment="1" applyProtection="0">
      <alignment vertical="bottom"/>
    </xf>
    <xf numFmtId="0" fontId="0" fillId="4" borderId="10" applyNumberFormat="0" applyFont="1" applyFill="1" applyBorder="1" applyAlignment="1" applyProtection="0">
      <alignment vertical="bottom"/>
    </xf>
    <xf numFmtId="0" fontId="9" fillId="4" borderId="4" applyNumberFormat="0" applyFont="1" applyFill="1" applyBorder="1" applyAlignment="1" applyProtection="0">
      <alignment horizontal="center" vertical="bottom"/>
    </xf>
    <xf numFmtId="0" fontId="9" fillId="4" borderId="5" applyNumberFormat="0" applyFont="1" applyFill="1" applyBorder="1" applyAlignment="1" applyProtection="0">
      <alignment horizontal="center" vertical="bottom"/>
    </xf>
    <xf numFmtId="49" fontId="0" fillId="4" borderId="11" applyNumberFormat="1" applyFont="1" applyFill="1" applyBorder="1" applyAlignment="1" applyProtection="0">
      <alignment vertical="bottom"/>
    </xf>
    <xf numFmtId="0" fontId="10" fillId="4" borderId="4" applyNumberFormat="0" applyFont="1" applyFill="1" applyBorder="1" applyAlignment="1" applyProtection="0">
      <alignment horizontal="center" vertical="bottom"/>
    </xf>
    <xf numFmtId="0" fontId="10" fillId="4" borderId="5" applyNumberFormat="0" applyFont="1" applyFill="1" applyBorder="1" applyAlignment="1" applyProtection="0">
      <alignment horizontal="center" vertical="bottom"/>
    </xf>
    <xf numFmtId="49" fontId="0" fillId="4" borderId="12" applyNumberFormat="1" applyFont="1" applyFill="1" applyBorder="1" applyAlignment="1" applyProtection="0">
      <alignment vertical="bottom"/>
    </xf>
    <xf numFmtId="0" fontId="0" fillId="4" borderId="12" applyNumberFormat="1" applyFont="1" applyFill="1" applyBorder="1" applyAlignment="1" applyProtection="0">
      <alignment vertical="bottom"/>
    </xf>
    <xf numFmtId="49" fontId="7" fillId="4" borderId="13" applyNumberFormat="1" applyFont="1" applyFill="1" applyBorder="1" applyAlignment="1" applyProtection="0">
      <alignment horizontal="center" vertical="bottom"/>
    </xf>
    <xf numFmtId="49" fontId="0" fillId="4" borderId="13" applyNumberFormat="1" applyFont="1" applyFill="1" applyBorder="1" applyAlignment="1" applyProtection="0">
      <alignment vertical="bottom"/>
    </xf>
    <xf numFmtId="49" fontId="7" fillId="4" borderId="11" applyNumberFormat="1" applyFont="1" applyFill="1" applyBorder="1" applyAlignment="1" applyProtection="0">
      <alignment horizontal="center" vertical="bottom"/>
    </xf>
    <xf numFmtId="0" fontId="0" fillId="4" borderId="11" applyNumberFormat="1" applyFont="1" applyFill="1" applyBorder="1" applyAlignment="1" applyProtection="0">
      <alignment vertical="bottom"/>
    </xf>
    <xf numFmtId="0" fontId="0" fillId="4" borderId="11" applyNumberFormat="0" applyFont="1" applyFill="1" applyBorder="1" applyAlignment="1" applyProtection="0">
      <alignment vertical="bottom"/>
    </xf>
    <xf numFmtId="49" fontId="7" fillId="4" borderId="12" applyNumberFormat="1" applyFont="1" applyFill="1" applyBorder="1" applyAlignment="1" applyProtection="0">
      <alignment horizontal="center" vertical="bottom"/>
    </xf>
    <xf numFmtId="2" fontId="0" fillId="4" borderId="12" applyNumberFormat="1" applyFont="1" applyFill="1" applyBorder="1" applyAlignment="1" applyProtection="0">
      <alignment vertical="bottom"/>
    </xf>
    <xf numFmtId="59" fontId="0" fillId="4" borderId="12" applyNumberFormat="1" applyFont="1" applyFill="1" applyBorder="1" applyAlignment="1" applyProtection="0">
      <alignment vertical="bottom"/>
    </xf>
    <xf numFmtId="49" fontId="11" fillId="4" borderId="13" applyNumberFormat="1" applyFont="1" applyFill="1" applyBorder="1" applyAlignment="1" applyProtection="0">
      <alignment horizontal="center" vertical="bottom"/>
    </xf>
    <xf numFmtId="59" fontId="0" fillId="4" borderId="13" applyNumberFormat="1" applyFont="1" applyFill="1" applyBorder="1" applyAlignment="1" applyProtection="0">
      <alignment vertical="bottom"/>
    </xf>
    <xf numFmtId="59" fontId="0" fillId="4" borderId="4" applyNumberFormat="1" applyFont="1" applyFill="1" applyBorder="1" applyAlignment="1" applyProtection="0">
      <alignment vertical="bottom"/>
    </xf>
    <xf numFmtId="59" fontId="0" fillId="4" borderId="5" applyNumberFormat="1" applyFont="1" applyFill="1" applyBorder="1" applyAlignment="1" applyProtection="0">
      <alignment vertical="bottom"/>
    </xf>
    <xf numFmtId="49" fontId="7" fillId="4" borderId="14" applyNumberFormat="1" applyFont="1" applyFill="1" applyBorder="1" applyAlignment="1" applyProtection="0">
      <alignment horizontal="left" vertical="bottom"/>
    </xf>
    <xf numFmtId="0" fontId="0" fillId="4" borderId="15" applyNumberFormat="0" applyFont="1" applyFill="1" applyBorder="1" applyAlignment="1" applyProtection="0">
      <alignment vertical="bottom"/>
    </xf>
    <xf numFmtId="0" fontId="0" fillId="4" borderId="6" applyNumberFormat="0" applyFont="1" applyFill="1" applyBorder="1" applyAlignment="1" applyProtection="0">
      <alignment vertical="bottom"/>
    </xf>
    <xf numFmtId="0" fontId="0" fillId="4" borderId="11" applyNumberFormat="1" applyFont="1" applyFill="1" applyBorder="1" applyAlignment="1" applyProtection="0">
      <alignment horizontal="center" vertical="bottom"/>
    </xf>
    <xf numFmtId="49" fontId="0" fillId="4" borderId="11" applyNumberFormat="1" applyFont="1" applyFill="1" applyBorder="1" applyAlignment="1" applyProtection="0">
      <alignment horizontal="center" vertical="bottom"/>
    </xf>
    <xf numFmtId="0" fontId="0" fillId="4" borderId="7" applyNumberFormat="0" applyFont="1" applyFill="1" applyBorder="1" applyAlignment="1" applyProtection="0">
      <alignment vertical="bottom"/>
    </xf>
    <xf numFmtId="49" fontId="11" fillId="4" borderId="4" applyNumberFormat="1" applyFont="1" applyFill="1" applyBorder="1" applyAlignment="1" applyProtection="0">
      <alignment horizontal="center" vertical="bottom"/>
    </xf>
    <xf numFmtId="0" fontId="0" fillId="4" borderId="12" applyNumberFormat="0" applyFont="1" applyFill="1" applyBorder="1" applyAlignment="1" applyProtection="0">
      <alignment vertical="bottom"/>
    </xf>
    <xf numFmtId="0" fontId="0" fillId="4" borderId="1" applyNumberFormat="0" applyFont="1" applyFill="1" applyBorder="1" applyAlignment="1" applyProtection="0">
      <alignment vertical="bottom"/>
    </xf>
    <xf numFmtId="0" fontId="0" fillId="4" borderId="13" applyNumberFormat="1" applyFont="1" applyFill="1" applyBorder="1" applyAlignment="1" applyProtection="0">
      <alignment vertical="bottom"/>
    </xf>
    <xf numFmtId="0" fontId="0" fillId="4" borderId="13" applyNumberFormat="0" applyFont="1" applyFill="1" applyBorder="1" applyAlignment="1" applyProtection="0">
      <alignment vertical="bottom"/>
    </xf>
    <xf numFmtId="0" fontId="0" fillId="4" borderId="8" applyNumberFormat="0" applyFont="1" applyFill="1" applyBorder="1" applyAlignment="1" applyProtection="0">
      <alignment vertical="bottom"/>
    </xf>
    <xf numFmtId="2" fontId="7" fillId="4" borderId="11" applyNumberFormat="1" applyFont="1" applyFill="1" applyBorder="1" applyAlignment="1" applyProtection="0">
      <alignment horizontal="center" vertical="bottom"/>
    </xf>
    <xf numFmtId="2" fontId="0" fillId="4" borderId="5" applyNumberFormat="1" applyFont="1" applyFill="1" applyBorder="1" applyAlignment="1" applyProtection="0">
      <alignment vertical="bottom"/>
    </xf>
    <xf numFmtId="2" fontId="0" fillId="4" borderId="6" applyNumberFormat="1" applyFont="1" applyFill="1" applyBorder="1" applyAlignment="1" applyProtection="0">
      <alignment vertical="bottom"/>
    </xf>
    <xf numFmtId="2" fontId="0" fillId="4" borderId="7" applyNumberFormat="1" applyFont="1" applyFill="1" applyBorder="1" applyAlignment="1" applyProtection="0">
      <alignment vertical="bottom"/>
    </xf>
    <xf numFmtId="2" fontId="0" fillId="4" borderId="4" applyNumberFormat="1" applyFont="1" applyFill="1" applyBorder="1" applyAlignment="1" applyProtection="0">
      <alignment vertical="bottom"/>
    </xf>
    <xf numFmtId="49" fontId="12" fillId="4" borderId="11" applyNumberFormat="1" applyFont="1" applyFill="1" applyBorder="1" applyAlignment="1" applyProtection="0">
      <alignment horizontal="center" vertical="bottom"/>
    </xf>
    <xf numFmtId="59" fontId="0" fillId="4" borderId="11" applyNumberFormat="1" applyFont="1" applyFill="1" applyBorder="1" applyAlignment="1" applyProtection="0">
      <alignment vertical="bottom"/>
    </xf>
    <xf numFmtId="60" fontId="12" fillId="4" borderId="11" applyNumberFormat="1" applyFont="1" applyFill="1" applyBorder="1" applyAlignment="1" applyProtection="0">
      <alignment horizontal="center" vertical="bottom"/>
    </xf>
    <xf numFmtId="2" fontId="12" fillId="4" borderId="11" applyNumberFormat="1" applyFont="1" applyFill="1" applyBorder="1" applyAlignment="1" applyProtection="0">
      <alignment horizontal="center" vertical="bottom"/>
    </xf>
    <xf numFmtId="2" fontId="0" fillId="4" borderId="8" applyNumberFormat="1" applyFont="1" applyFill="1" applyBorder="1" applyAlignment="1" applyProtection="0">
      <alignment vertical="bottom"/>
    </xf>
    <xf numFmtId="2" fontId="0" fillId="4" borderId="9" applyNumberFormat="1" applyFont="1" applyFill="1" applyBorder="1" applyAlignment="1" applyProtection="0">
      <alignment vertical="bottom"/>
    </xf>
    <xf numFmtId="2" fontId="0" fillId="4" borderId="10" applyNumberFormat="1" applyFont="1" applyFill="1" applyBorder="1" applyAlignment="1" applyProtection="0">
      <alignment vertical="bottom"/>
    </xf>
    <xf numFmtId="49" fontId="0" fillId="4" borderId="2" applyNumberFormat="1" applyFont="1" applyFill="1" applyBorder="1" applyAlignment="1" applyProtection="0">
      <alignment vertical="bottom"/>
    </xf>
    <xf numFmtId="0" fontId="0" fillId="4" borderId="2" applyNumberFormat="1" applyFont="1" applyFill="1" applyBorder="1" applyAlignment="1" applyProtection="0">
      <alignment vertical="bottom"/>
    </xf>
    <xf numFmtId="0" fontId="0" fillId="4" borderId="6" applyNumberFormat="1" applyFont="1" applyFill="1" applyBorder="1" applyAlignment="1" applyProtection="0">
      <alignment vertical="bottom"/>
    </xf>
    <xf numFmtId="0" fontId="13" fillId="4" borderId="6" applyNumberFormat="0" applyFont="1" applyFill="1" applyBorder="1" applyAlignment="1" applyProtection="0">
      <alignment vertical="bottom"/>
    </xf>
    <xf numFmtId="49" fontId="13" fillId="4" borderId="6" applyNumberFormat="1" applyFont="1" applyFill="1" applyBorder="1" applyAlignment="1" applyProtection="0">
      <alignment vertical="bottom"/>
    </xf>
    <xf numFmtId="49" fontId="0" fillId="4" borderId="6" applyNumberFormat="1" applyFont="1" applyFill="1" applyBorder="1" applyAlignment="1" applyProtection="0">
      <alignment vertical="bottom"/>
    </xf>
    <xf numFmtId="49" fontId="14" fillId="4" borderId="6" applyNumberFormat="1" applyFont="1" applyFill="1" applyBorder="1" applyAlignment="1" applyProtection="0">
      <alignment vertical="bottom"/>
    </xf>
    <xf numFmtId="61" fontId="0" fillId="4" borderId="6" applyNumberFormat="1" applyFont="1" applyFill="1" applyBorder="1" applyAlignment="1" applyProtection="0">
      <alignment vertical="bottom"/>
    </xf>
    <xf numFmtId="62" fontId="0" fillId="4" borderId="6" applyNumberFormat="1" applyFont="1" applyFill="1" applyBorder="1" applyAlignment="1" applyProtection="0">
      <alignment vertical="bottom"/>
    </xf>
    <xf numFmtId="14" fontId="0" fillId="4" borderId="6" applyNumberFormat="1" applyFont="1" applyFill="1" applyBorder="1" applyAlignment="1" applyProtection="0">
      <alignment vertical="bottom"/>
    </xf>
    <xf numFmtId="49" fontId="15" fillId="4" borderId="6" applyNumberFormat="1" applyFont="1" applyFill="1" applyBorder="1" applyAlignment="1" applyProtection="0">
      <alignment vertical="bottom"/>
    </xf>
    <xf numFmtId="49" fontId="16" fillId="4" borderId="6" applyNumberFormat="1" applyFont="1" applyFill="1" applyBorder="1" applyAlignment="1" applyProtection="0">
      <alignment vertical="bottom"/>
    </xf>
    <xf numFmtId="0" fontId="17" fillId="4" borderId="6" applyNumberFormat="1" applyFont="1" applyFill="1" applyBorder="1" applyAlignment="1" applyProtection="0">
      <alignment vertical="bottom"/>
    </xf>
    <xf numFmtId="0" fontId="18" fillId="4" borderId="6" applyNumberFormat="0" applyFont="1" applyFill="1" applyBorder="1" applyAlignment="1" applyProtection="0">
      <alignment vertical="bottom"/>
    </xf>
    <xf numFmtId="49" fontId="19" fillId="4" borderId="6" applyNumberFormat="1" applyFont="1" applyFill="1" applyBorder="1" applyAlignment="1" applyProtection="0">
      <alignment vertical="bottom"/>
    </xf>
    <xf numFmtId="0" fontId="20" fillId="4" borderId="6" applyNumberFormat="1" applyFont="1" applyFill="1" applyBorder="1" applyAlignment="1" applyProtection="0">
      <alignment vertical="bottom"/>
    </xf>
    <xf numFmtId="49" fontId="8" fillId="4" borderId="6" applyNumberFormat="1" applyFont="1" applyFill="1" applyBorder="1" applyAlignment="1" applyProtection="0">
      <alignment vertical="bottom"/>
    </xf>
    <xf numFmtId="0" fontId="21" fillId="4" borderId="6" applyNumberFormat="0" applyFont="1" applyFill="1" applyBorder="1" applyAlignment="1" applyProtection="0">
      <alignment vertical="bottom"/>
    </xf>
    <xf numFmtId="49" fontId="22" fillId="4" borderId="6" applyNumberFormat="1" applyFont="1" applyFill="1" applyBorder="1" applyAlignment="1" applyProtection="0">
      <alignment vertical="bottom"/>
    </xf>
    <xf numFmtId="49" fontId="23" fillId="4" borderId="6" applyNumberFormat="1" applyFont="1" applyFill="1" applyBorder="1" applyAlignment="1" applyProtection="0">
      <alignment vertical="bottom"/>
    </xf>
    <xf numFmtId="0" fontId="22" fillId="4" borderId="6" applyNumberFormat="0" applyFont="1" applyFill="1" applyBorder="1" applyAlignment="1" applyProtection="0">
      <alignment vertical="bottom"/>
    </xf>
    <xf numFmtId="49" fontId="17" fillId="4" borderId="6" applyNumberFormat="1" applyFont="1" applyFill="1" applyBorder="1" applyAlignment="1" applyProtection="0">
      <alignment vertical="bottom"/>
    </xf>
    <xf numFmtId="0" fontId="21" fillId="4" borderId="6" applyNumberFormat="1" applyFont="1" applyFill="1" applyBorder="1"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0000d4"/>
      <rgbColor rgb="ffdd0806"/>
      <rgbColor rgb="ff333399"/>
      <rgbColor rgb="ffc0c0c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hyperlink" Target="https://portal.hcaprimarycare.co.uk/" TargetMode="External"/><Relationship Id="rId2" Type="http://schemas.openxmlformats.org/officeDocument/2006/relationships/hyperlink" Target="https://portal.hcaprimarycare.co.uk/" TargetMode="External"/><Relationship Id="rId3" Type="http://schemas.openxmlformats.org/officeDocument/2006/relationships/hyperlink" Target="https://portal.hcaprimarycare.co.uk/" TargetMode="External"/><Relationship Id="rId4" Type="http://schemas.openxmlformats.org/officeDocument/2006/relationships/hyperlink" Target="https://portal.hcaprimarycare.co.uk/" TargetMode="External"/><Relationship Id="rId5" Type="http://schemas.openxmlformats.org/officeDocument/2006/relationships/hyperlink" Target="https://portal.hcaprimarycare.co.uk/" TargetMode="Externa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0.05" customHeight="1">
      <c r="B3" t="s" s="1">
        <v>0</v>
      </c>
      <c r="C3"/>
      <c r="D3"/>
    </row>
    <row r="7">
      <c r="B7" t="s" s="2">
        <v>1</v>
      </c>
      <c r="C7" t="s" s="2">
        <v>2</v>
      </c>
      <c r="D7" t="s" s="2">
        <v>3</v>
      </c>
    </row>
    <row r="9">
      <c r="B9" t="s" s="3">
        <v>4</v>
      </c>
      <c r="C9" s="3"/>
      <c r="D9" s="3"/>
    </row>
    <row r="10">
      <c r="B10" s="4"/>
      <c r="C10" t="s" s="4">
        <v>5</v>
      </c>
      <c r="D10" t="s" s="5">
        <v>4</v>
      </c>
    </row>
    <row r="11">
      <c r="B11" t="s" s="3">
        <v>201</v>
      </c>
      <c r="C11" s="3"/>
      <c r="D11" s="3"/>
    </row>
    <row r="12">
      <c r="B12" s="4"/>
      <c r="C12" t="s" s="4">
        <v>5</v>
      </c>
      <c r="D12" t="s" s="5">
        <v>201</v>
      </c>
    </row>
    <row r="13">
      <c r="B13" t="s" s="3">
        <v>202</v>
      </c>
      <c r="C13" s="3"/>
      <c r="D13" s="3"/>
    </row>
    <row r="14">
      <c r="B14" s="4"/>
      <c r="C14" t="s" s="4">
        <v>5</v>
      </c>
      <c r="D14" t="s" s="5">
        <v>202</v>
      </c>
    </row>
  </sheetData>
  <mergeCells count="1">
    <mergeCell ref="B3:D3"/>
  </mergeCells>
  <hyperlinks>
    <hyperlink ref="D10" location="'Sheet1'!R1C1" tooltip="" display="Sheet1"/>
    <hyperlink ref="D12" location="'Sheet2'!R1C1" tooltip="" display="Sheet2"/>
    <hyperlink ref="D14" location="'Sheet3'!R1C1" tooltip="" display="Sheet3"/>
  </hyperlinks>
</worksheet>
</file>

<file path=xl/worksheets/sheet2.xml><?xml version="1.0" encoding="utf-8"?>
<worksheet xmlns:r="http://schemas.openxmlformats.org/officeDocument/2006/relationships" xmlns="http://schemas.openxmlformats.org/spreadsheetml/2006/main">
  <dimension ref="A1:M96"/>
  <sheetViews>
    <sheetView workbookViewId="0" showGridLines="0" defaultGridColor="1"/>
  </sheetViews>
  <sheetFormatPr defaultColWidth="8.83333" defaultRowHeight="12" customHeight="1" outlineLevelRow="0" outlineLevelCol="0"/>
  <cols>
    <col min="1" max="1" width="13" style="6" customWidth="1"/>
    <col min="2" max="2" width="10.3516" style="6" customWidth="1"/>
    <col min="3" max="4" width="11" style="6" customWidth="1"/>
    <col min="5" max="5" width="13" style="6" customWidth="1"/>
    <col min="6" max="6" width="9.96875" style="6" customWidth="1"/>
    <col min="7" max="8" width="9.67188" style="6" customWidth="1"/>
    <col min="9" max="9" width="11.5" style="6" customWidth="1"/>
    <col min="10" max="10" width="11.3516" style="6" customWidth="1"/>
    <col min="11" max="11" width="6.17188" style="6" customWidth="1"/>
    <col min="12" max="12" width="10.8672" style="6" customWidth="1"/>
    <col min="13" max="13" width="10.0859" style="6" customWidth="1"/>
    <col min="14" max="16384" width="8.85156" style="6" customWidth="1"/>
  </cols>
  <sheetData>
    <row r="1" ht="13.65" customHeight="1">
      <c r="A1" t="s" s="7">
        <v>6</v>
      </c>
      <c r="B1" s="8"/>
      <c r="C1" s="8"/>
      <c r="D1" s="8"/>
      <c r="E1" s="8"/>
      <c r="F1" s="8"/>
      <c r="G1" s="8"/>
      <c r="H1" s="8"/>
      <c r="I1" s="8"/>
      <c r="J1" s="8"/>
      <c r="K1" s="9"/>
      <c r="L1" s="10"/>
      <c r="M1" s="11"/>
    </row>
    <row r="2" ht="13.65" customHeight="1">
      <c r="A2" t="s" s="12">
        <v>7</v>
      </c>
      <c r="B2" s="13"/>
      <c r="C2" s="13"/>
      <c r="D2" s="13"/>
      <c r="E2" s="13"/>
      <c r="F2" s="13"/>
      <c r="G2" s="13"/>
      <c r="H2" s="13"/>
      <c r="I2" s="13"/>
      <c r="J2" s="13"/>
      <c r="K2" s="14"/>
      <c r="L2" s="10"/>
      <c r="M2" s="11"/>
    </row>
    <row r="3" ht="13.65" customHeight="1">
      <c r="A3" t="s" s="15">
        <v>8</v>
      </c>
      <c r="B3" s="16"/>
      <c r="C3" s="16"/>
      <c r="D3" s="16"/>
      <c r="E3" s="16"/>
      <c r="F3" s="16"/>
      <c r="G3" s="16"/>
      <c r="H3" s="16"/>
      <c r="I3" s="16"/>
      <c r="J3" s="16"/>
      <c r="K3" s="17"/>
      <c r="L3" s="18"/>
      <c r="M3" s="19"/>
    </row>
    <row r="4" ht="24.65" customHeight="1">
      <c r="A4" t="s" s="20">
        <v>9</v>
      </c>
      <c r="B4" t="s" s="20">
        <v>10</v>
      </c>
      <c r="C4" t="s" s="20">
        <v>11</v>
      </c>
      <c r="D4" t="s" s="20">
        <v>12</v>
      </c>
      <c r="E4" t="s" s="20">
        <v>13</v>
      </c>
      <c r="F4" t="s" s="20">
        <v>14</v>
      </c>
      <c r="G4" t="s" s="20">
        <v>15</v>
      </c>
      <c r="H4" t="s" s="20">
        <v>16</v>
      </c>
      <c r="I4" t="s" s="20">
        <v>17</v>
      </c>
      <c r="J4" t="s" s="20">
        <v>18</v>
      </c>
      <c r="K4" t="s" s="20">
        <v>19</v>
      </c>
      <c r="L4" s="21"/>
      <c r="M4" s="22"/>
    </row>
    <row r="5" ht="18.5" customHeight="1">
      <c r="A5" t="s" s="23">
        <v>20</v>
      </c>
      <c r="B5" s="24">
        <v>4.6</v>
      </c>
      <c r="C5" s="24">
        <v>1.142534</v>
      </c>
      <c r="D5" s="24">
        <v>81.0810810811</v>
      </c>
      <c r="E5" s="24">
        <v>0.36</v>
      </c>
      <c r="F5" s="24">
        <v>39</v>
      </c>
      <c r="G5" s="24">
        <v>91.59999999999999</v>
      </c>
      <c r="H5" s="24">
        <v>12.8</v>
      </c>
      <c r="I5" s="24">
        <v>40</v>
      </c>
      <c r="J5" s="24">
        <v>4.6</v>
      </c>
      <c r="K5" s="24">
        <v>54.2</v>
      </c>
      <c r="L5" s="21"/>
      <c r="M5" s="22"/>
    </row>
    <row r="6" ht="14.5" customHeight="1">
      <c r="A6" t="s" s="25">
        <v>21</v>
      </c>
      <c r="B6" t="s" s="26">
        <v>22</v>
      </c>
      <c r="C6" t="s" s="26">
        <v>22</v>
      </c>
      <c r="D6" t="s" s="26">
        <v>22</v>
      </c>
      <c r="E6" t="s" s="26">
        <v>23</v>
      </c>
      <c r="F6" t="s" s="26">
        <v>24</v>
      </c>
      <c r="G6" t="s" s="26">
        <v>25</v>
      </c>
      <c r="H6" t="s" s="26">
        <v>24</v>
      </c>
      <c r="I6" t="s" s="26">
        <v>26</v>
      </c>
      <c r="J6" t="s" s="26">
        <v>27</v>
      </c>
      <c r="K6" t="s" s="26">
        <v>28</v>
      </c>
      <c r="L6" s="10"/>
      <c r="M6" s="11"/>
    </row>
    <row r="7" ht="13.65" customHeight="1">
      <c r="A7" t="s" s="27">
        <v>29</v>
      </c>
      <c r="B7" s="28">
        <v>10</v>
      </c>
      <c r="C7" s="28">
        <v>88.40000000000001</v>
      </c>
      <c r="D7" s="28">
        <v>0.0555</v>
      </c>
      <c r="E7" s="28">
        <v>0.1</v>
      </c>
      <c r="F7" s="29"/>
      <c r="G7" s="29"/>
      <c r="H7" s="29"/>
      <c r="I7" s="29"/>
      <c r="J7" s="29"/>
      <c r="K7" s="29"/>
      <c r="L7" s="10"/>
      <c r="M7" s="11"/>
    </row>
    <row r="8" ht="13.65" customHeight="1">
      <c r="A8" t="s" s="30">
        <v>30</v>
      </c>
      <c r="B8" s="31">
        <f>B5*B7</f>
        <v>46</v>
      </c>
      <c r="C8" s="32">
        <f>C5*C7</f>
        <v>101.0000056</v>
      </c>
      <c r="D8" s="24">
        <f>D5*D7</f>
        <v>4.50000000000105</v>
      </c>
      <c r="E8" s="32">
        <f>LN(E5*E7)</f>
        <v>-3.32423634052603</v>
      </c>
      <c r="F8" s="31">
        <f>F5</f>
        <v>39</v>
      </c>
      <c r="G8" s="31">
        <f>G5</f>
        <v>91.59999999999999</v>
      </c>
      <c r="H8" s="31">
        <f>H5</f>
        <v>12.8</v>
      </c>
      <c r="I8" s="31">
        <f>I5</f>
        <v>40</v>
      </c>
      <c r="J8" s="31">
        <f>J5</f>
        <v>4.6</v>
      </c>
      <c r="K8" s="31">
        <f>K5</f>
        <v>54.2</v>
      </c>
      <c r="L8" s="10"/>
      <c r="M8" s="11"/>
    </row>
    <row r="9" ht="14.5" customHeight="1">
      <c r="A9" t="s" s="25">
        <v>31</v>
      </c>
      <c r="B9" t="s" s="26">
        <v>32</v>
      </c>
      <c r="C9" t="s" s="33">
        <v>33</v>
      </c>
      <c r="D9" t="s" s="26">
        <v>34</v>
      </c>
      <c r="E9" t="s" s="26">
        <v>35</v>
      </c>
      <c r="F9" t="s" s="26">
        <v>24</v>
      </c>
      <c r="G9" t="s" s="26">
        <v>25</v>
      </c>
      <c r="H9" t="s" s="26">
        <v>24</v>
      </c>
      <c r="I9" t="s" s="26">
        <v>26</v>
      </c>
      <c r="J9" t="s" s="26">
        <v>27</v>
      </c>
      <c r="K9" t="s" s="26">
        <v>28</v>
      </c>
      <c r="L9" s="10"/>
      <c r="M9" s="11"/>
    </row>
    <row r="10" ht="13.65" customHeight="1">
      <c r="A10" t="s" s="30">
        <v>36</v>
      </c>
      <c r="B10" s="24">
        <v>-0.0336</v>
      </c>
      <c r="C10" s="24">
        <v>0.0095</v>
      </c>
      <c r="D10" s="24">
        <v>0.1953</v>
      </c>
      <c r="E10" s="24">
        <v>0.0954</v>
      </c>
      <c r="F10" s="24">
        <v>-0.012</v>
      </c>
      <c r="G10" s="24">
        <v>0.0268</v>
      </c>
      <c r="H10" s="24">
        <v>0.3306</v>
      </c>
      <c r="I10" s="24">
        <v>0.0019</v>
      </c>
      <c r="J10" s="24">
        <v>0.0554</v>
      </c>
      <c r="K10" s="24">
        <v>0.0804</v>
      </c>
      <c r="L10" s="10"/>
      <c r="M10" s="11"/>
    </row>
    <row r="11" ht="13.65" customHeight="1">
      <c r="A11" t="s" s="25">
        <v>37</v>
      </c>
      <c r="B11" s="34">
        <f>B8*B10</f>
        <v>-1.5456</v>
      </c>
      <c r="C11" s="34">
        <f>C8*C10</f>
        <v>0.9595000532</v>
      </c>
      <c r="D11" s="34">
        <f>D8*D10</f>
        <v>0.878850000000205</v>
      </c>
      <c r="E11" s="34">
        <f>E8*E10</f>
        <v>-0.317132146886183</v>
      </c>
      <c r="F11" s="34">
        <f>F8*F10</f>
        <v>-0.468</v>
      </c>
      <c r="G11" s="34">
        <f>G8*G10</f>
        <v>2.45488</v>
      </c>
      <c r="H11" s="34">
        <f>H8*H10</f>
        <v>4.23168</v>
      </c>
      <c r="I11" s="34">
        <f>I8*I10</f>
        <v>0.076</v>
      </c>
      <c r="J11" s="34">
        <f>J8*J10</f>
        <v>0.25484</v>
      </c>
      <c r="K11" s="34">
        <f>K8*K10</f>
        <v>4.35768</v>
      </c>
      <c r="L11" s="35"/>
      <c r="M11" s="36"/>
    </row>
    <row r="12" ht="13.65" customHeight="1">
      <c r="A12" t="s" s="37">
        <v>38</v>
      </c>
      <c r="B12" s="38"/>
      <c r="C12" s="38"/>
      <c r="D12" s="38"/>
      <c r="E12" s="38"/>
      <c r="F12" s="8"/>
      <c r="G12" s="8"/>
      <c r="H12" s="8"/>
      <c r="I12" s="8"/>
      <c r="J12" s="8"/>
      <c r="K12" s="9"/>
      <c r="L12" s="11"/>
      <c r="M12" s="39"/>
    </row>
    <row r="13" ht="13.65" customHeight="1">
      <c r="A13" t="s" s="23">
        <v>39</v>
      </c>
      <c r="B13" s="40">
        <v>10</v>
      </c>
      <c r="C13" t="s" s="41">
        <v>40</v>
      </c>
      <c r="D13" s="40">
        <f>B13*12</f>
        <v>120</v>
      </c>
      <c r="E13" t="s" s="41">
        <v>41</v>
      </c>
      <c r="F13" s="11"/>
      <c r="G13" s="39"/>
      <c r="H13" s="39"/>
      <c r="I13" s="39"/>
      <c r="J13" s="39"/>
      <c r="K13" s="42"/>
      <c r="L13" s="11"/>
      <c r="M13" s="39"/>
    </row>
    <row r="14" ht="15" customHeight="1">
      <c r="A14" t="s" s="43">
        <v>42</v>
      </c>
      <c r="B14" s="24">
        <v>0.0076927</v>
      </c>
      <c r="C14" s="44"/>
      <c r="D14" s="45"/>
      <c r="E14" s="8"/>
      <c r="F14" s="39"/>
      <c r="G14" s="39"/>
      <c r="H14" s="39"/>
      <c r="I14" s="39"/>
      <c r="J14" s="39"/>
      <c r="K14" s="42"/>
      <c r="L14" s="11"/>
      <c r="M14" s="39"/>
    </row>
    <row r="15" ht="13.65" customHeight="1">
      <c r="A15" t="s" s="26">
        <v>43</v>
      </c>
      <c r="B15" s="46">
        <v>-19.9067</v>
      </c>
      <c r="C15" s="47"/>
      <c r="D15" s="48"/>
      <c r="E15" s="16"/>
      <c r="F15" s="16"/>
      <c r="G15" s="39"/>
      <c r="H15" s="39"/>
      <c r="I15" s="39"/>
      <c r="J15" s="39"/>
      <c r="K15" s="42"/>
      <c r="L15" s="11"/>
      <c r="M15" s="39"/>
    </row>
    <row r="16" ht="13.65" customHeight="1">
      <c r="A16" s="49"/>
      <c r="B16" t="s" s="27">
        <v>44</v>
      </c>
      <c r="C16" t="s" s="27">
        <v>45</v>
      </c>
      <c r="D16" t="s" s="27">
        <v>46</v>
      </c>
      <c r="E16" t="s" s="27">
        <v>47</v>
      </c>
      <c r="F16" t="s" s="27">
        <v>48</v>
      </c>
      <c r="G16" s="50"/>
      <c r="H16" s="51"/>
      <c r="I16" s="51"/>
      <c r="J16" s="51"/>
      <c r="K16" s="52"/>
      <c r="L16" s="53"/>
      <c r="M16" s="50"/>
    </row>
    <row r="17" ht="13.65" customHeight="1">
      <c r="A17" t="s" s="54">
        <v>49</v>
      </c>
      <c r="B17" s="55">
        <f>B11+C11+D11+E11+F11+G11+H11+I11+J11+K11+B15</f>
        <v>-9.024002093685979</v>
      </c>
      <c r="C17" s="56">
        <f>1-EXP(-EXP(B17)*(EXP(B14*D13)-1)/B14)</f>
        <v>0.0234813741935249</v>
      </c>
      <c r="D17" s="57">
        <f>141.50225+LN(-0.00553*LN(1-C17))/0.09165</f>
        <v>43.9871597564367</v>
      </c>
      <c r="E17" s="57">
        <f>D17/(1+1.28047*EXP(0.0344329*(-182.344+D17)))</f>
        <v>43.5118397326726</v>
      </c>
      <c r="F17" s="56">
        <f>1-EXP(-0.000520363523*EXP(0.090165*E17))</f>
        <v>0.0259686579670182</v>
      </c>
      <c r="G17" s="58"/>
      <c r="H17" s="59"/>
      <c r="I17" s="59"/>
      <c r="J17" s="59"/>
      <c r="K17" s="60"/>
      <c r="L17" s="53"/>
      <c r="M17" s="50"/>
    </row>
    <row r="18" ht="13.65" customHeight="1">
      <c r="A18" t="s" s="61">
        <v>46</v>
      </c>
      <c r="B18" s="8"/>
      <c r="C18" s="8"/>
      <c r="D18" s="8"/>
      <c r="E18" s="8"/>
      <c r="F18" s="8"/>
      <c r="G18" s="8"/>
      <c r="H18" s="62">
        <v>41.96</v>
      </c>
      <c r="I18" s="8"/>
      <c r="J18" s="8"/>
      <c r="K18" s="8"/>
      <c r="L18" s="63">
        <v>38.84</v>
      </c>
      <c r="M18" s="63">
        <v>43.99</v>
      </c>
    </row>
    <row r="19" ht="19" customHeight="1">
      <c r="A19" s="64"/>
      <c r="B19" s="39"/>
      <c r="C19" s="39"/>
      <c r="D19" s="39"/>
      <c r="E19" s="39"/>
      <c r="F19" s="39"/>
      <c r="G19" s="39"/>
      <c r="H19" s="39"/>
      <c r="I19" s="39"/>
      <c r="J19" s="39"/>
      <c r="K19" s="39"/>
      <c r="L19" s="39"/>
      <c r="M19" s="39"/>
    </row>
    <row r="20" ht="19" customHeight="1">
      <c r="A20" t="s" s="65">
        <v>50</v>
      </c>
      <c r="B20" s="39"/>
      <c r="C20" s="39"/>
      <c r="D20" s="39"/>
      <c r="E20" s="39"/>
      <c r="F20" s="39"/>
      <c r="G20" s="39"/>
      <c r="H20" s="63">
        <v>61.82</v>
      </c>
      <c r="I20" t="s" s="66">
        <v>51</v>
      </c>
      <c r="J20" s="39"/>
      <c r="K20" s="39"/>
      <c r="L20" s="39"/>
      <c r="M20" s="63">
        <v>58.17</v>
      </c>
    </row>
    <row r="21" ht="19" customHeight="1">
      <c r="A21" t="s" s="65">
        <v>52</v>
      </c>
      <c r="B21" s="39"/>
      <c r="C21" s="39"/>
      <c r="D21" s="39"/>
      <c r="E21" s="39"/>
      <c r="F21" s="39"/>
      <c r="G21" s="39"/>
      <c r="H21" s="51">
        <v>43.8</v>
      </c>
      <c r="I21" t="s" s="66">
        <v>51</v>
      </c>
      <c r="J21" s="39"/>
      <c r="K21" s="39"/>
      <c r="L21" s="39"/>
      <c r="M21" s="63">
        <v>46.08</v>
      </c>
    </row>
    <row r="22" ht="19" customHeight="1">
      <c r="A22" t="s" s="65">
        <v>53</v>
      </c>
      <c r="B22" s="39"/>
      <c r="C22" s="39"/>
      <c r="D22" s="39"/>
      <c r="E22" s="39"/>
      <c r="F22" s="39"/>
      <c r="G22" s="39"/>
      <c r="H22" s="63">
        <v>0.67</v>
      </c>
      <c r="I22" t="s" s="66">
        <v>51</v>
      </c>
      <c r="J22" s="39"/>
      <c r="K22" s="39"/>
      <c r="L22" s="39"/>
      <c r="M22" s="63">
        <v>0.6899999999999999</v>
      </c>
    </row>
    <row r="23" ht="19" customHeight="1">
      <c r="A23" t="s" s="65">
        <v>54</v>
      </c>
      <c r="B23" s="39"/>
      <c r="C23" s="39"/>
      <c r="D23" s="39"/>
      <c r="E23" s="39"/>
      <c r="F23" s="39"/>
      <c r="G23" s="39"/>
      <c r="H23" s="39"/>
      <c r="I23" t="s" s="66">
        <v>51</v>
      </c>
      <c r="J23" s="39"/>
      <c r="K23" s="39"/>
      <c r="L23" s="39"/>
      <c r="M23" s="63">
        <v>50.8</v>
      </c>
    </row>
    <row r="24" ht="19" customHeight="1">
      <c r="A24" t="s" s="65">
        <v>55</v>
      </c>
      <c r="B24" s="39"/>
      <c r="C24" s="39"/>
      <c r="D24" s="39"/>
      <c r="E24" s="39"/>
      <c r="F24" s="39"/>
      <c r="G24" s="39"/>
      <c r="H24" s="39"/>
      <c r="I24" t="s" s="66">
        <v>56</v>
      </c>
      <c r="J24" s="39"/>
      <c r="K24" s="39"/>
      <c r="L24" s="39"/>
      <c r="M24" s="63">
        <v>7.1</v>
      </c>
    </row>
    <row r="25" ht="19" customHeight="1">
      <c r="A25" t="s" s="65">
        <v>57</v>
      </c>
      <c r="B25" s="39"/>
      <c r="C25" s="39"/>
      <c r="D25" s="39"/>
      <c r="E25" s="39"/>
      <c r="F25" s="39"/>
      <c r="G25" s="39"/>
      <c r="H25" s="39"/>
      <c r="I25" s="39"/>
      <c r="J25" s="39"/>
      <c r="K25" s="39"/>
      <c r="L25" s="39"/>
      <c r="M25" s="39"/>
    </row>
    <row r="26" ht="19" customHeight="1">
      <c r="A26" t="s" s="67">
        <v>58</v>
      </c>
      <c r="B26" t="s" s="66">
        <v>59</v>
      </c>
      <c r="C26" t="s" s="66">
        <v>60</v>
      </c>
      <c r="D26" t="s" s="66">
        <v>61</v>
      </c>
      <c r="E26" s="68">
        <v>41314</v>
      </c>
      <c r="F26" s="69">
        <v>42317</v>
      </c>
      <c r="G26" t="s" s="66">
        <v>62</v>
      </c>
      <c r="H26" t="s" s="66">
        <v>63</v>
      </c>
      <c r="I26" s="39"/>
      <c r="J26" s="39"/>
      <c r="K26" s="39"/>
      <c r="L26" s="70">
        <v>44821</v>
      </c>
      <c r="M26" s="69">
        <v>44959</v>
      </c>
    </row>
    <row r="27" ht="11.7" customHeight="1">
      <c r="A27" t="s" s="71">
        <v>64</v>
      </c>
      <c r="B27" t="s" s="71">
        <v>65</v>
      </c>
      <c r="C27" t="s" s="71">
        <v>65</v>
      </c>
      <c r="D27" t="s" s="71">
        <v>65</v>
      </c>
      <c r="E27" t="s" s="71">
        <v>65</v>
      </c>
      <c r="F27" t="s" s="71">
        <v>65</v>
      </c>
      <c r="G27" t="s" s="71">
        <v>65</v>
      </c>
      <c r="H27" t="s" s="71">
        <v>65</v>
      </c>
      <c r="I27" t="s" s="71">
        <v>66</v>
      </c>
      <c r="J27" t="s" s="71">
        <v>67</v>
      </c>
      <c r="K27" t="s" s="71">
        <v>68</v>
      </c>
      <c r="L27" t="s" s="71">
        <v>65</v>
      </c>
      <c r="M27" t="s" s="71">
        <v>65</v>
      </c>
    </row>
    <row r="28" ht="16" customHeight="1">
      <c r="A28" t="s" s="72">
        <v>69</v>
      </c>
      <c r="B28" s="63">
        <v>144</v>
      </c>
      <c r="C28" s="63">
        <v>141</v>
      </c>
      <c r="D28" s="63">
        <v>146</v>
      </c>
      <c r="E28" s="63">
        <v>139</v>
      </c>
      <c r="F28" s="63">
        <v>135</v>
      </c>
      <c r="G28" s="63">
        <v>126</v>
      </c>
      <c r="H28" s="73">
        <v>135</v>
      </c>
      <c r="I28" t="s" s="72">
        <v>32</v>
      </c>
      <c r="J28" t="s" s="72">
        <v>70</v>
      </c>
      <c r="K28" s="74"/>
      <c r="L28" s="63">
        <v>129</v>
      </c>
      <c r="M28" s="63">
        <v>126</v>
      </c>
    </row>
    <row r="29" ht="16" customHeight="1">
      <c r="A29" t="s" s="72">
        <v>71</v>
      </c>
      <c r="B29" s="63">
        <v>0.43</v>
      </c>
      <c r="C29" s="63">
        <v>0.398</v>
      </c>
      <c r="D29" s="63">
        <v>0.423</v>
      </c>
      <c r="E29" s="63">
        <v>0.399</v>
      </c>
      <c r="F29" s="63">
        <v>0.406</v>
      </c>
      <c r="G29" s="63">
        <v>0.4</v>
      </c>
      <c r="H29" s="73">
        <v>0.438</v>
      </c>
      <c r="I29" t="s" s="72">
        <v>72</v>
      </c>
      <c r="J29" t="s" s="72">
        <v>73</v>
      </c>
      <c r="K29" s="74"/>
      <c r="L29" s="63">
        <v>0.389</v>
      </c>
      <c r="M29" s="63">
        <v>0.393</v>
      </c>
    </row>
    <row r="30" ht="16" customHeight="1">
      <c r="A30" t="s" s="72">
        <v>74</v>
      </c>
      <c r="B30" s="63">
        <v>4.77</v>
      </c>
      <c r="C30" s="63">
        <v>4.5</v>
      </c>
      <c r="D30" s="63">
        <v>4.8</v>
      </c>
      <c r="E30" s="63">
        <v>4.5</v>
      </c>
      <c r="F30" s="63">
        <v>4.6</v>
      </c>
      <c r="G30" s="63">
        <v>4.3</v>
      </c>
      <c r="H30" s="73">
        <v>4.6</v>
      </c>
      <c r="I30" t="s" s="72">
        <v>75</v>
      </c>
      <c r="J30" t="s" s="72">
        <v>76</v>
      </c>
      <c r="K30" s="74"/>
      <c r="L30" s="63">
        <v>4.32</v>
      </c>
      <c r="M30" s="63">
        <v>4.3</v>
      </c>
    </row>
    <row r="31" ht="16" customHeight="1">
      <c r="A31" t="s" s="72">
        <v>77</v>
      </c>
      <c r="B31" s="63">
        <v>90.40000000000001</v>
      </c>
      <c r="C31" s="63">
        <v>87.90000000000001</v>
      </c>
      <c r="D31" s="63">
        <v>88.5</v>
      </c>
      <c r="E31" s="63">
        <v>88</v>
      </c>
      <c r="F31" s="63">
        <v>88.7</v>
      </c>
      <c r="G31" s="63">
        <v>94.09999999999999</v>
      </c>
      <c r="H31" s="73">
        <v>96.3</v>
      </c>
      <c r="I31" t="s" s="72">
        <v>78</v>
      </c>
      <c r="J31" t="s" s="72">
        <v>79</v>
      </c>
      <c r="K31" s="74"/>
      <c r="L31" s="63">
        <v>90</v>
      </c>
      <c r="M31" s="63">
        <v>91.59999999999999</v>
      </c>
    </row>
    <row r="32" ht="16" customHeight="1">
      <c r="A32" t="s" s="72">
        <v>80</v>
      </c>
      <c r="B32" s="63">
        <v>30.2</v>
      </c>
      <c r="C32" s="63">
        <v>31</v>
      </c>
      <c r="D32" s="63">
        <v>30.6</v>
      </c>
      <c r="E32" s="63">
        <v>30.6</v>
      </c>
      <c r="F32" s="63">
        <v>29.5</v>
      </c>
      <c r="G32" s="63">
        <v>29.6</v>
      </c>
      <c r="H32" s="73">
        <v>29.7</v>
      </c>
      <c r="I32" t="s" s="72">
        <v>81</v>
      </c>
      <c r="J32" t="s" s="72">
        <v>82</v>
      </c>
      <c r="K32" s="74"/>
      <c r="L32" s="63">
        <v>29.9</v>
      </c>
      <c r="M32" s="63">
        <v>29.4</v>
      </c>
    </row>
    <row r="33" ht="16" customHeight="1">
      <c r="A33" t="s" s="75">
        <v>83</v>
      </c>
      <c r="B33" s="63">
        <v>334</v>
      </c>
      <c r="C33" s="63">
        <v>353</v>
      </c>
      <c r="D33" s="63">
        <v>346</v>
      </c>
      <c r="E33" s="63">
        <v>348</v>
      </c>
      <c r="F33" s="63">
        <v>332</v>
      </c>
      <c r="G33" s="63">
        <v>315</v>
      </c>
      <c r="H33" s="76">
        <v>308</v>
      </c>
      <c r="I33" t="s" s="75">
        <v>32</v>
      </c>
      <c r="J33" t="s" s="75">
        <v>84</v>
      </c>
      <c r="K33" t="s" s="77">
        <v>85</v>
      </c>
      <c r="L33" s="63">
        <v>332</v>
      </c>
      <c r="M33" s="63">
        <v>321</v>
      </c>
    </row>
    <row r="34" ht="16" customHeight="1">
      <c r="A34" t="s" s="72">
        <v>86</v>
      </c>
      <c r="B34" s="63">
        <v>13.5</v>
      </c>
      <c r="C34" s="39"/>
      <c r="D34" s="63">
        <v>13.3</v>
      </c>
      <c r="E34" s="63">
        <v>13.5</v>
      </c>
      <c r="F34" s="63">
        <v>13.6</v>
      </c>
      <c r="G34" s="63">
        <v>13.6</v>
      </c>
      <c r="H34" s="73">
        <v>14</v>
      </c>
      <c r="I34" t="s" s="72">
        <v>87</v>
      </c>
      <c r="J34" t="s" s="72">
        <v>88</v>
      </c>
      <c r="K34" s="74"/>
      <c r="L34" s="63">
        <v>13.2</v>
      </c>
      <c r="M34" s="63">
        <v>12.8</v>
      </c>
    </row>
    <row r="35" ht="16" customHeight="1">
      <c r="A35" t="s" s="72">
        <v>89</v>
      </c>
      <c r="B35" s="63">
        <v>261</v>
      </c>
      <c r="C35" s="63">
        <v>256</v>
      </c>
      <c r="D35" s="63">
        <v>235</v>
      </c>
      <c r="E35" s="63">
        <v>219</v>
      </c>
      <c r="F35" s="63">
        <v>224</v>
      </c>
      <c r="G35" s="63">
        <v>256</v>
      </c>
      <c r="H35" s="73">
        <v>260</v>
      </c>
      <c r="I35" t="s" s="72">
        <v>90</v>
      </c>
      <c r="J35" t="s" s="72">
        <v>91</v>
      </c>
      <c r="K35" s="74"/>
      <c r="L35" s="63">
        <v>261</v>
      </c>
      <c r="M35" s="63">
        <v>299</v>
      </c>
    </row>
    <row r="36" ht="16" customHeight="1">
      <c r="A36" t="s" s="72">
        <v>92</v>
      </c>
      <c r="B36" s="63">
        <v>10.6</v>
      </c>
      <c r="C36" s="39"/>
      <c r="D36" s="39"/>
      <c r="E36" s="39"/>
      <c r="F36" s="39"/>
      <c r="G36" s="63">
        <v>10.5</v>
      </c>
      <c r="H36" s="73">
        <v>11.2</v>
      </c>
      <c r="I36" t="s" s="72">
        <v>78</v>
      </c>
      <c r="J36" t="s" s="72">
        <v>93</v>
      </c>
      <c r="K36" s="74"/>
      <c r="L36" s="63">
        <v>11.4</v>
      </c>
      <c r="M36" s="63">
        <v>10.4</v>
      </c>
    </row>
    <row r="37" ht="16" customHeight="1">
      <c r="A37" t="s" s="72">
        <v>94</v>
      </c>
      <c r="B37" s="63">
        <v>6.79</v>
      </c>
      <c r="C37" s="63">
        <v>5.1</v>
      </c>
      <c r="D37" s="63">
        <v>5.6</v>
      </c>
      <c r="E37" s="63">
        <v>5.7</v>
      </c>
      <c r="F37" s="63">
        <v>5.3</v>
      </c>
      <c r="G37" s="63">
        <v>5.8</v>
      </c>
      <c r="H37" s="73">
        <v>4.1</v>
      </c>
      <c r="I37" t="s" s="72">
        <v>90</v>
      </c>
      <c r="J37" t="s" s="72">
        <v>95</v>
      </c>
      <c r="K37" s="74"/>
      <c r="L37" s="63">
        <v>3.86</v>
      </c>
      <c r="M37" s="63">
        <v>4.6</v>
      </c>
    </row>
    <row r="38" ht="16" customHeight="1">
      <c r="A38" t="s" s="72">
        <v>96</v>
      </c>
      <c r="B38" s="63">
        <v>3.18</v>
      </c>
      <c r="C38" s="63">
        <v>2.6</v>
      </c>
      <c r="D38" s="63">
        <v>2.6</v>
      </c>
      <c r="E38" s="63">
        <v>3.2</v>
      </c>
      <c r="F38" s="63">
        <v>2.1</v>
      </c>
      <c r="G38" s="63">
        <v>3.8</v>
      </c>
      <c r="H38" s="73">
        <v>2</v>
      </c>
      <c r="I38" t="s" s="72">
        <v>90</v>
      </c>
      <c r="J38" t="s" s="72">
        <v>97</v>
      </c>
      <c r="K38" s="74"/>
      <c r="L38" s="63">
        <v>1.84</v>
      </c>
      <c r="M38" s="63">
        <v>2.9</v>
      </c>
    </row>
    <row r="39" ht="16" customHeight="1">
      <c r="A39" t="s" s="72">
        <v>98</v>
      </c>
      <c r="B39" s="63">
        <v>2.77</v>
      </c>
      <c r="C39" s="63">
        <v>1.8</v>
      </c>
      <c r="D39" s="63">
        <v>2.3</v>
      </c>
      <c r="E39" s="63">
        <v>1.6</v>
      </c>
      <c r="F39" s="63">
        <v>2.3</v>
      </c>
      <c r="G39" s="63">
        <v>1.5</v>
      </c>
      <c r="H39" s="73">
        <v>1.6</v>
      </c>
      <c r="I39" t="s" s="72">
        <v>90</v>
      </c>
      <c r="J39" t="s" s="72">
        <v>99</v>
      </c>
      <c r="K39" s="74"/>
      <c r="L39" s="63">
        <v>1.62</v>
      </c>
      <c r="M39" s="63">
        <v>1.2</v>
      </c>
    </row>
    <row r="40" ht="16" customHeight="1">
      <c r="A40" t="s" s="72">
        <v>100</v>
      </c>
      <c r="B40" s="63">
        <v>0.48</v>
      </c>
      <c r="C40" s="63">
        <v>0.6</v>
      </c>
      <c r="D40" s="63">
        <v>0.5</v>
      </c>
      <c r="E40" s="63">
        <v>0.6</v>
      </c>
      <c r="F40" s="63">
        <v>0.5</v>
      </c>
      <c r="G40" s="63">
        <v>0.5</v>
      </c>
      <c r="H40" s="73">
        <v>0.4</v>
      </c>
      <c r="I40" t="s" s="72">
        <v>90</v>
      </c>
      <c r="J40" t="s" s="72">
        <v>101</v>
      </c>
      <c r="K40" s="74"/>
      <c r="L40" s="63">
        <v>0.31</v>
      </c>
      <c r="M40" s="63">
        <v>0.4</v>
      </c>
    </row>
    <row r="41" ht="16" customHeight="1">
      <c r="A41" t="s" s="72">
        <v>102</v>
      </c>
      <c r="B41" s="63">
        <v>0.33</v>
      </c>
      <c r="C41" s="63">
        <v>0.1</v>
      </c>
      <c r="D41" s="63">
        <v>0.15</v>
      </c>
      <c r="E41" s="63">
        <v>0.26</v>
      </c>
      <c r="F41" s="63">
        <v>0.33</v>
      </c>
      <c r="G41" s="63">
        <v>0.04</v>
      </c>
      <c r="H41" s="73">
        <v>0.08</v>
      </c>
      <c r="I41" t="s" s="72">
        <v>90</v>
      </c>
      <c r="J41" t="s" s="72">
        <v>103</v>
      </c>
      <c r="K41" s="74"/>
      <c r="L41" s="63">
        <v>0.06</v>
      </c>
      <c r="M41" s="63">
        <v>0.08</v>
      </c>
    </row>
    <row r="42" ht="16" customHeight="1">
      <c r="A42" t="s" s="72">
        <v>104</v>
      </c>
      <c r="B42" s="63">
        <v>0.02</v>
      </c>
      <c r="C42" s="63">
        <v>0</v>
      </c>
      <c r="D42" s="63">
        <v>0.02</v>
      </c>
      <c r="E42" s="63">
        <v>0.04</v>
      </c>
      <c r="F42" s="63">
        <v>0.03</v>
      </c>
      <c r="G42" s="63">
        <v>0.04</v>
      </c>
      <c r="H42" s="73">
        <v>0.04</v>
      </c>
      <c r="I42" t="s" s="72">
        <v>90</v>
      </c>
      <c r="J42" t="s" s="72">
        <v>105</v>
      </c>
      <c r="K42" s="74"/>
      <c r="L42" s="63">
        <v>0.03</v>
      </c>
      <c r="M42" s="63">
        <v>0.03</v>
      </c>
    </row>
    <row r="43" ht="16" customHeight="1">
      <c r="A43" t="s" s="72">
        <v>106</v>
      </c>
      <c r="B43" s="63">
        <v>5</v>
      </c>
      <c r="C43" s="63">
        <v>8</v>
      </c>
      <c r="D43" s="63">
        <v>6</v>
      </c>
      <c r="E43" s="63">
        <v>4</v>
      </c>
      <c r="F43" s="63">
        <v>2</v>
      </c>
      <c r="G43" s="63">
        <v>2</v>
      </c>
      <c r="H43" s="73">
        <v>2</v>
      </c>
      <c r="I43" t="s" s="72">
        <v>107</v>
      </c>
      <c r="J43" t="s" s="72">
        <v>108</v>
      </c>
      <c r="K43" s="74"/>
      <c r="L43" s="63">
        <v>10</v>
      </c>
      <c r="M43" s="63">
        <v>2</v>
      </c>
    </row>
    <row r="44" ht="19" customHeight="1">
      <c r="A44" t="s" s="67">
        <v>109</v>
      </c>
      <c r="B44" s="39"/>
      <c r="C44" s="39"/>
      <c r="D44" s="39"/>
      <c r="E44" s="39"/>
      <c r="F44" s="39"/>
      <c r="G44" s="39"/>
      <c r="H44" s="78"/>
      <c r="I44" s="39"/>
      <c r="J44" s="39"/>
      <c r="K44" s="39"/>
      <c r="L44" s="39"/>
      <c r="M44" s="39"/>
    </row>
    <row r="45" ht="14.6" customHeight="1">
      <c r="A45" t="s" s="71">
        <v>64</v>
      </c>
      <c r="B45" s="39"/>
      <c r="C45" s="39"/>
      <c r="D45" s="39"/>
      <c r="E45" s="39"/>
      <c r="F45" s="39"/>
      <c r="G45" s="39"/>
      <c r="H45" s="78"/>
      <c r="I45" t="s" s="71">
        <v>66</v>
      </c>
      <c r="J45" t="s" s="71">
        <v>67</v>
      </c>
      <c r="K45" t="s" s="71">
        <v>68</v>
      </c>
      <c r="L45" s="39"/>
      <c r="M45" s="39"/>
    </row>
    <row r="46" ht="16" customHeight="1">
      <c r="A46" t="s" s="72">
        <v>110</v>
      </c>
      <c r="B46" s="63">
        <v>140</v>
      </c>
      <c r="C46" s="63">
        <v>142</v>
      </c>
      <c r="D46" s="63">
        <v>142</v>
      </c>
      <c r="E46" s="63">
        <v>139</v>
      </c>
      <c r="F46" s="63">
        <v>139</v>
      </c>
      <c r="G46" s="63">
        <v>133</v>
      </c>
      <c r="H46" s="73">
        <v>141</v>
      </c>
      <c r="I46" t="s" s="72">
        <v>34</v>
      </c>
      <c r="J46" t="s" s="72">
        <v>111</v>
      </c>
      <c r="K46" s="74"/>
      <c r="L46" s="63">
        <v>139</v>
      </c>
      <c r="M46" s="63">
        <v>136</v>
      </c>
    </row>
    <row r="47" ht="16" customHeight="1">
      <c r="A47" t="s" s="72">
        <v>112</v>
      </c>
      <c r="B47" s="63">
        <v>3.5</v>
      </c>
      <c r="C47" s="63">
        <v>4.2</v>
      </c>
      <c r="D47" s="63">
        <v>4.1</v>
      </c>
      <c r="E47" s="63">
        <v>3.8</v>
      </c>
      <c r="F47" s="63">
        <v>4.2</v>
      </c>
      <c r="G47" s="63">
        <v>4.6</v>
      </c>
      <c r="H47" s="73">
        <v>4.3</v>
      </c>
      <c r="I47" t="s" s="72">
        <v>34</v>
      </c>
      <c r="J47" t="s" s="72">
        <v>113</v>
      </c>
      <c r="K47" s="74"/>
      <c r="L47" s="63">
        <v>4.4</v>
      </c>
      <c r="M47" s="63">
        <v>4.4</v>
      </c>
    </row>
    <row r="48" ht="16" customHeight="1">
      <c r="A48" t="s" s="72">
        <v>114</v>
      </c>
      <c r="B48" s="63">
        <v>3.4</v>
      </c>
      <c r="C48" s="63">
        <v>4.2</v>
      </c>
      <c r="D48" s="63">
        <v>4.2</v>
      </c>
      <c r="E48" s="63">
        <v>6.4</v>
      </c>
      <c r="F48" s="63">
        <v>4.9</v>
      </c>
      <c r="G48" s="63">
        <v>6.3</v>
      </c>
      <c r="H48" s="73">
        <v>4.9</v>
      </c>
      <c r="I48" t="s" s="72">
        <v>34</v>
      </c>
      <c r="J48" t="s" s="72">
        <v>115</v>
      </c>
      <c r="K48" s="74"/>
      <c r="L48" s="63">
        <v>4</v>
      </c>
      <c r="M48" s="63">
        <v>4.6</v>
      </c>
    </row>
    <row r="49" ht="16" customHeight="1">
      <c r="A49" t="s" s="72">
        <v>11</v>
      </c>
      <c r="B49" s="63">
        <v>100</v>
      </c>
      <c r="C49" s="63">
        <v>101</v>
      </c>
      <c r="D49" s="63">
        <v>102</v>
      </c>
      <c r="E49" s="63">
        <v>92</v>
      </c>
      <c r="F49" s="63">
        <v>91</v>
      </c>
      <c r="G49" s="63">
        <v>87</v>
      </c>
      <c r="H49" s="73">
        <v>104</v>
      </c>
      <c r="I49" t="s" s="72">
        <v>116</v>
      </c>
      <c r="J49" t="s" s="72">
        <v>117</v>
      </c>
      <c r="K49" s="74"/>
      <c r="L49" s="63">
        <v>82</v>
      </c>
      <c r="M49" s="63">
        <v>101</v>
      </c>
    </row>
    <row r="50" ht="16" customHeight="1">
      <c r="A50" t="s" s="72">
        <v>118</v>
      </c>
      <c r="B50" s="39"/>
      <c r="C50" s="39"/>
      <c r="D50" s="63">
        <v>72</v>
      </c>
      <c r="E50" s="63">
        <v>81</v>
      </c>
      <c r="F50" s="63">
        <v>81</v>
      </c>
      <c r="G50" s="63">
        <v>83</v>
      </c>
      <c r="H50" s="73">
        <v>67</v>
      </c>
      <c r="I50" t="s" s="79">
        <v>119</v>
      </c>
      <c r="J50" t="s" s="79">
        <v>119</v>
      </c>
      <c r="K50" s="74"/>
      <c r="L50" s="63">
        <v>90</v>
      </c>
      <c r="M50" s="63">
        <v>67</v>
      </c>
    </row>
    <row r="51" ht="14.6" customHeight="1">
      <c r="A51" t="s" s="80">
        <v>120</v>
      </c>
      <c r="B51" s="39"/>
      <c r="C51" s="39"/>
      <c r="D51" s="39"/>
      <c r="E51" s="39"/>
      <c r="F51" s="39"/>
      <c r="G51" s="39"/>
      <c r="H51" s="78"/>
      <c r="I51" s="39"/>
      <c r="J51" s="39"/>
      <c r="K51" s="39"/>
      <c r="L51" s="39"/>
      <c r="M51" s="39"/>
    </row>
    <row r="52" ht="16" customHeight="1">
      <c r="A52" t="s" s="72">
        <v>121</v>
      </c>
      <c r="B52" s="63">
        <v>4.5</v>
      </c>
      <c r="C52" s="63">
        <v>4.7</v>
      </c>
      <c r="D52" s="63">
        <v>4.8</v>
      </c>
      <c r="E52" s="63">
        <v>4.6</v>
      </c>
      <c r="F52" s="63">
        <v>4.4</v>
      </c>
      <c r="G52" s="63">
        <v>4.2</v>
      </c>
      <c r="H52" s="73">
        <v>4.5</v>
      </c>
      <c r="I52" t="s" s="72">
        <v>34</v>
      </c>
      <c r="J52" t="s" s="79">
        <v>119</v>
      </c>
      <c r="K52" s="74"/>
      <c r="L52" t="s" s="72">
        <v>122</v>
      </c>
      <c r="M52" s="63">
        <v>4.5</v>
      </c>
    </row>
    <row r="53" ht="16" customHeight="1">
      <c r="A53" t="s" s="72">
        <v>123</v>
      </c>
      <c r="B53" s="63">
        <v>2.34</v>
      </c>
      <c r="C53" s="63">
        <v>2.28</v>
      </c>
      <c r="D53" s="63">
        <v>2.39</v>
      </c>
      <c r="E53" s="63">
        <v>2.18</v>
      </c>
      <c r="F53" s="63">
        <v>2.3</v>
      </c>
      <c r="G53" s="63">
        <v>2.45</v>
      </c>
      <c r="H53" s="73">
        <v>2.5</v>
      </c>
      <c r="I53" t="s" s="72">
        <v>34</v>
      </c>
      <c r="J53" t="s" s="72">
        <v>124</v>
      </c>
      <c r="K53" s="74"/>
      <c r="L53" s="63">
        <v>2.24</v>
      </c>
      <c r="M53" s="63">
        <v>2.35</v>
      </c>
    </row>
    <row r="54" ht="16" customHeight="1">
      <c r="A54" t="s" s="72">
        <v>125</v>
      </c>
      <c r="B54" s="63">
        <v>2.26</v>
      </c>
      <c r="C54" s="63">
        <v>2.24</v>
      </c>
      <c r="D54" s="63">
        <v>2.27</v>
      </c>
      <c r="E54" s="63">
        <v>2.08</v>
      </c>
      <c r="F54" s="63">
        <v>2.24</v>
      </c>
      <c r="G54" s="63">
        <v>2.39</v>
      </c>
      <c r="H54" s="73">
        <v>2.34</v>
      </c>
      <c r="I54" t="s" s="72">
        <v>34</v>
      </c>
      <c r="J54" t="s" s="72">
        <v>124</v>
      </c>
      <c r="K54" s="74"/>
      <c r="L54" s="63">
        <v>2.19</v>
      </c>
      <c r="M54" s="63">
        <v>2.29</v>
      </c>
    </row>
    <row r="55" ht="16" customHeight="1">
      <c r="A55" t="s" s="72">
        <v>126</v>
      </c>
      <c r="B55" s="39"/>
      <c r="C55" s="39"/>
      <c r="D55" s="39"/>
      <c r="E55" s="39"/>
      <c r="F55" s="39"/>
      <c r="G55" s="39"/>
      <c r="H55" s="73">
        <v>0.92</v>
      </c>
      <c r="I55" t="s" s="72">
        <v>34</v>
      </c>
      <c r="J55" t="s" s="72">
        <v>127</v>
      </c>
      <c r="K55" s="74"/>
      <c r="L55" s="39"/>
      <c r="M55" s="39"/>
    </row>
    <row r="56" ht="16" customHeight="1">
      <c r="A56" t="s" s="72">
        <v>128</v>
      </c>
      <c r="B56" s="63">
        <v>1.33</v>
      </c>
      <c r="C56" s="63">
        <v>0.88</v>
      </c>
      <c r="D56" s="63">
        <v>1.19</v>
      </c>
      <c r="E56" s="63">
        <v>1.19</v>
      </c>
      <c r="F56" s="63">
        <v>1.35</v>
      </c>
      <c r="G56" s="63">
        <v>1.09</v>
      </c>
      <c r="H56" s="73">
        <v>1.18</v>
      </c>
      <c r="I56" t="s" s="72">
        <v>34</v>
      </c>
      <c r="J56" t="s" s="72">
        <v>129</v>
      </c>
      <c r="K56" s="74"/>
      <c r="L56" s="63">
        <v>1.18</v>
      </c>
      <c r="M56" s="63">
        <v>1.25</v>
      </c>
    </row>
    <row r="57" ht="16" customHeight="1">
      <c r="A57" t="s" s="72">
        <v>130</v>
      </c>
      <c r="B57" s="63">
        <v>330</v>
      </c>
      <c r="C57" s="63">
        <v>316</v>
      </c>
      <c r="D57" s="63">
        <v>313</v>
      </c>
      <c r="E57" s="63">
        <v>335</v>
      </c>
      <c r="F57" s="63">
        <v>284</v>
      </c>
      <c r="G57" s="63">
        <v>374</v>
      </c>
      <c r="H57" s="73">
        <v>308</v>
      </c>
      <c r="I57" t="s" s="72">
        <v>116</v>
      </c>
      <c r="J57" t="s" s="72">
        <v>131</v>
      </c>
      <c r="K57" s="74"/>
      <c r="L57" s="63">
        <v>285</v>
      </c>
      <c r="M57" s="63">
        <v>361</v>
      </c>
    </row>
    <row r="58" ht="16" customHeight="1">
      <c r="A58" t="s" s="72">
        <v>132</v>
      </c>
      <c r="B58" s="63">
        <v>77</v>
      </c>
      <c r="C58" s="63">
        <v>77</v>
      </c>
      <c r="D58" s="63">
        <v>82</v>
      </c>
      <c r="E58" s="63">
        <v>75</v>
      </c>
      <c r="F58" s="63">
        <v>73</v>
      </c>
      <c r="G58" s="63">
        <v>74</v>
      </c>
      <c r="H58" s="73">
        <v>77</v>
      </c>
      <c r="I58" t="s" s="72">
        <v>32</v>
      </c>
      <c r="J58" t="s" s="72">
        <v>133</v>
      </c>
      <c r="K58" s="74"/>
      <c r="L58" s="63">
        <v>69</v>
      </c>
      <c r="M58" s="63">
        <v>71</v>
      </c>
    </row>
    <row r="59" ht="16" customHeight="1">
      <c r="A59" t="s" s="75">
        <v>10</v>
      </c>
      <c r="B59" s="63">
        <v>46</v>
      </c>
      <c r="C59" s="63">
        <v>45</v>
      </c>
      <c r="D59" s="63">
        <v>49</v>
      </c>
      <c r="E59" s="63">
        <v>48</v>
      </c>
      <c r="F59" s="63">
        <v>46</v>
      </c>
      <c r="G59" s="63">
        <v>46</v>
      </c>
      <c r="H59" s="76">
        <v>51</v>
      </c>
      <c r="I59" t="s" s="75">
        <v>32</v>
      </c>
      <c r="J59" t="s" s="75">
        <v>134</v>
      </c>
      <c r="K59" t="s" s="77">
        <v>135</v>
      </c>
      <c r="L59" s="63">
        <v>48</v>
      </c>
      <c r="M59" s="63">
        <v>46</v>
      </c>
    </row>
    <row r="60" ht="16" customHeight="1">
      <c r="A60" t="s" s="72">
        <v>136</v>
      </c>
      <c r="B60" s="63">
        <v>31</v>
      </c>
      <c r="C60" s="63">
        <v>32</v>
      </c>
      <c r="D60" s="63">
        <v>33</v>
      </c>
      <c r="E60" s="63">
        <v>27</v>
      </c>
      <c r="F60" s="63">
        <v>27</v>
      </c>
      <c r="G60" s="63">
        <v>28</v>
      </c>
      <c r="H60" s="73">
        <v>26</v>
      </c>
      <c r="I60" t="s" s="72">
        <v>32</v>
      </c>
      <c r="J60" t="s" s="72">
        <v>137</v>
      </c>
      <c r="K60" s="74"/>
      <c r="L60" s="63">
        <v>21</v>
      </c>
      <c r="M60" s="63">
        <v>25</v>
      </c>
    </row>
    <row r="61" ht="16" customHeight="1">
      <c r="A61" t="s" s="72">
        <v>138</v>
      </c>
      <c r="B61" s="63">
        <v>8</v>
      </c>
      <c r="C61" s="63">
        <v>6</v>
      </c>
      <c r="D61" s="63">
        <v>6</v>
      </c>
      <c r="E61" s="63">
        <v>7</v>
      </c>
      <c r="F61" s="63">
        <v>6</v>
      </c>
      <c r="G61" s="63">
        <v>10</v>
      </c>
      <c r="H61" s="73">
        <v>7</v>
      </c>
      <c r="I61" t="s" s="72">
        <v>116</v>
      </c>
      <c r="J61" t="s" s="72">
        <v>139</v>
      </c>
      <c r="K61" s="74"/>
      <c r="L61" s="63">
        <v>8</v>
      </c>
      <c r="M61" s="63">
        <v>9</v>
      </c>
    </row>
    <row r="62" ht="16" customHeight="1">
      <c r="A62" t="s" s="72">
        <v>140</v>
      </c>
      <c r="B62" s="63">
        <v>47</v>
      </c>
      <c r="C62" s="63">
        <v>50</v>
      </c>
      <c r="D62" s="63">
        <v>49</v>
      </c>
      <c r="E62" s="63">
        <v>46</v>
      </c>
      <c r="F62" s="63">
        <v>43</v>
      </c>
      <c r="G62" s="63">
        <v>34</v>
      </c>
      <c r="H62" s="73">
        <v>38</v>
      </c>
      <c r="I62" t="s" s="72">
        <v>141</v>
      </c>
      <c r="J62" t="s" s="72">
        <v>142</v>
      </c>
      <c r="K62" s="74"/>
      <c r="L62" s="63">
        <v>39</v>
      </c>
      <c r="M62" s="63">
        <v>40</v>
      </c>
    </row>
    <row r="63" ht="16" customHeight="1">
      <c r="A63" t="s" s="72">
        <v>143</v>
      </c>
      <c r="B63" s="63">
        <v>20</v>
      </c>
      <c r="C63" s="63">
        <v>19</v>
      </c>
      <c r="D63" s="63">
        <v>18</v>
      </c>
      <c r="E63" s="63">
        <v>20</v>
      </c>
      <c r="F63" s="63">
        <v>17</v>
      </c>
      <c r="G63" s="63">
        <v>25</v>
      </c>
      <c r="H63" s="73">
        <v>26</v>
      </c>
      <c r="I63" t="s" s="72">
        <v>141</v>
      </c>
      <c r="J63" t="s" s="72">
        <v>144</v>
      </c>
      <c r="K63" s="74"/>
      <c r="L63" s="63">
        <v>26</v>
      </c>
      <c r="M63" s="63">
        <v>27</v>
      </c>
    </row>
    <row r="64" ht="16" customHeight="1">
      <c r="A64" t="s" s="72">
        <v>145</v>
      </c>
      <c r="B64" s="63">
        <v>15</v>
      </c>
      <c r="C64" s="63">
        <v>23</v>
      </c>
      <c r="D64" s="63">
        <v>16</v>
      </c>
      <c r="E64" s="63">
        <v>15</v>
      </c>
      <c r="F64" s="63">
        <v>14</v>
      </c>
      <c r="G64" s="63">
        <v>17</v>
      </c>
      <c r="H64" s="73">
        <v>19</v>
      </c>
      <c r="I64" t="s" s="72">
        <v>141</v>
      </c>
      <c r="J64" t="s" s="72">
        <v>144</v>
      </c>
      <c r="K64" s="74"/>
      <c r="L64" s="63">
        <v>23</v>
      </c>
      <c r="M64" s="63">
        <v>19</v>
      </c>
    </row>
    <row r="65" ht="16" customHeight="1">
      <c r="A65" t="s" s="72">
        <v>146</v>
      </c>
      <c r="B65" s="63">
        <v>14</v>
      </c>
      <c r="C65" s="63">
        <v>17</v>
      </c>
      <c r="D65" s="63">
        <v>17</v>
      </c>
      <c r="E65" s="63">
        <v>16</v>
      </c>
      <c r="F65" s="63">
        <v>15</v>
      </c>
      <c r="G65" s="63">
        <v>12</v>
      </c>
      <c r="H65" s="73">
        <v>13</v>
      </c>
      <c r="I65" t="s" s="72">
        <v>141</v>
      </c>
      <c r="J65" t="s" s="72">
        <v>147</v>
      </c>
      <c r="K65" s="74"/>
      <c r="L65" s="63">
        <v>15</v>
      </c>
      <c r="M65" s="63">
        <v>12</v>
      </c>
    </row>
    <row r="66" ht="16" customHeight="1">
      <c r="A66" t="s" s="72">
        <v>148</v>
      </c>
      <c r="B66" s="63">
        <v>23</v>
      </c>
      <c r="C66" s="63">
        <v>17.4</v>
      </c>
      <c r="D66" s="63">
        <v>17.9</v>
      </c>
      <c r="E66" s="63">
        <v>15.1</v>
      </c>
      <c r="F66" s="63">
        <v>19</v>
      </c>
      <c r="G66" s="63">
        <v>20.2</v>
      </c>
      <c r="H66" s="73">
        <v>25.9</v>
      </c>
      <c r="I66" t="s" s="72">
        <v>116</v>
      </c>
      <c r="J66" t="s" s="72">
        <v>149</v>
      </c>
      <c r="K66" s="74"/>
      <c r="L66" s="63">
        <v>26</v>
      </c>
      <c r="M66" s="63">
        <v>23.7</v>
      </c>
    </row>
    <row r="67" ht="16" customHeight="1">
      <c r="A67" t="s" s="75">
        <v>150</v>
      </c>
      <c r="B67" s="63">
        <v>4.7</v>
      </c>
      <c r="C67" s="63">
        <v>4</v>
      </c>
      <c r="D67" s="63">
        <v>5.5</v>
      </c>
      <c r="E67" s="63">
        <v>5</v>
      </c>
      <c r="F67" s="63">
        <v>5</v>
      </c>
      <c r="G67" s="63">
        <v>7</v>
      </c>
      <c r="H67" s="76">
        <v>8.5</v>
      </c>
      <c r="I67" t="s" s="75">
        <v>34</v>
      </c>
      <c r="J67" t="s" s="75">
        <v>151</v>
      </c>
      <c r="K67" t="s" s="77">
        <v>135</v>
      </c>
      <c r="L67" s="63">
        <v>6.1</v>
      </c>
      <c r="M67" s="63">
        <v>4.3</v>
      </c>
    </row>
    <row r="68" ht="16" customHeight="1">
      <c r="A68" t="s" s="72">
        <v>152</v>
      </c>
      <c r="B68" s="63">
        <v>0.7</v>
      </c>
      <c r="C68" s="63">
        <v>0.6</v>
      </c>
      <c r="D68" s="63">
        <v>0.75</v>
      </c>
      <c r="E68" s="63">
        <v>0.46</v>
      </c>
      <c r="F68" s="63">
        <v>0.52</v>
      </c>
      <c r="G68" s="63">
        <v>0.47</v>
      </c>
      <c r="H68" s="73">
        <v>0.59</v>
      </c>
      <c r="I68" t="s" s="72">
        <v>34</v>
      </c>
      <c r="J68" t="s" s="72">
        <v>153</v>
      </c>
      <c r="K68" s="74"/>
      <c r="L68" s="63">
        <v>0.4</v>
      </c>
      <c r="M68" s="63">
        <v>0.45</v>
      </c>
    </row>
    <row r="69" ht="16" customHeight="1">
      <c r="A69" t="s" s="75">
        <v>154</v>
      </c>
      <c r="B69" s="63">
        <v>1.6</v>
      </c>
      <c r="C69" s="63">
        <v>1.35</v>
      </c>
      <c r="D69" s="63">
        <v>1.63</v>
      </c>
      <c r="E69" s="63">
        <v>2.02</v>
      </c>
      <c r="F69" s="63">
        <v>1.7</v>
      </c>
      <c r="G69" s="63">
        <v>2.4</v>
      </c>
      <c r="H69" s="76">
        <v>2.4</v>
      </c>
      <c r="I69" t="s" s="75">
        <v>34</v>
      </c>
      <c r="J69" t="s" s="75">
        <v>155</v>
      </c>
      <c r="K69" t="s" s="77">
        <v>135</v>
      </c>
      <c r="L69" s="63">
        <v>1.9</v>
      </c>
      <c r="M69" s="63">
        <v>1.7</v>
      </c>
    </row>
    <row r="70" ht="16" customHeight="1">
      <c r="A70" t="s" s="75">
        <v>156</v>
      </c>
      <c r="B70" s="63">
        <v>2.8</v>
      </c>
      <c r="C70" s="63">
        <v>2.45</v>
      </c>
      <c r="D70" s="63">
        <v>3.57</v>
      </c>
      <c r="E70" s="63">
        <v>2.78</v>
      </c>
      <c r="F70" s="63">
        <v>3.1</v>
      </c>
      <c r="G70" s="63">
        <v>4.4</v>
      </c>
      <c r="H70" s="76">
        <v>5.9</v>
      </c>
      <c r="I70" t="s" s="75">
        <v>34</v>
      </c>
      <c r="J70" t="s" s="75">
        <v>157</v>
      </c>
      <c r="K70" t="s" s="77">
        <v>135</v>
      </c>
      <c r="L70" s="63">
        <v>4</v>
      </c>
      <c r="M70" s="63">
        <v>2.4</v>
      </c>
    </row>
    <row r="71" ht="16" customHeight="1">
      <c r="A71" t="s" s="72">
        <v>158</v>
      </c>
      <c r="B71" s="63">
        <f>1.6/4.7</f>
        <v>0.340425531914894</v>
      </c>
      <c r="C71" s="63">
        <v>0.34</v>
      </c>
      <c r="D71" s="63">
        <v>0.3</v>
      </c>
      <c r="E71" s="63">
        <v>0.4</v>
      </c>
      <c r="F71" s="63">
        <v>0.34</v>
      </c>
      <c r="G71" s="63">
        <v>0.34</v>
      </c>
      <c r="H71" s="73">
        <v>0.28</v>
      </c>
      <c r="I71" t="s" s="79">
        <v>119</v>
      </c>
      <c r="J71" t="s" s="72">
        <v>159</v>
      </c>
      <c r="K71" s="74"/>
      <c r="L71" s="63">
        <v>0.31</v>
      </c>
      <c r="M71" s="63">
        <v>0.4</v>
      </c>
    </row>
    <row r="72" ht="16" customHeight="1">
      <c r="A72" t="s" s="72">
        <v>160</v>
      </c>
      <c r="B72" s="63">
        <f>4.7/1.6</f>
        <v>2.9375</v>
      </c>
      <c r="C72" s="63">
        <v>2.96</v>
      </c>
      <c r="D72" s="63">
        <v>3.37</v>
      </c>
      <c r="E72" s="63">
        <v>2.48</v>
      </c>
      <c r="F72" s="63">
        <v>2.94</v>
      </c>
      <c r="G72" s="63">
        <v>2.92</v>
      </c>
      <c r="H72" s="73">
        <v>3.54</v>
      </c>
      <c r="I72" t="s" s="72">
        <v>161</v>
      </c>
      <c r="J72" t="s" s="79">
        <v>119</v>
      </c>
      <c r="K72" s="74"/>
      <c r="L72" s="63">
        <v>3.21</v>
      </c>
      <c r="M72" s="63">
        <v>2.53</v>
      </c>
    </row>
    <row r="73" ht="16" customHeight="1">
      <c r="A73" t="s" s="72">
        <v>162</v>
      </c>
      <c r="B73" s="63">
        <v>3.1</v>
      </c>
      <c r="C73" s="63">
        <v>2.65</v>
      </c>
      <c r="D73" s="63">
        <v>3.87</v>
      </c>
      <c r="E73" s="39"/>
      <c r="F73" s="63">
        <v>3.3</v>
      </c>
      <c r="G73" s="63">
        <v>4.6</v>
      </c>
      <c r="H73" s="73">
        <v>6.1</v>
      </c>
      <c r="I73" t="s" s="72">
        <v>34</v>
      </c>
      <c r="J73" t="s" s="79">
        <v>119</v>
      </c>
      <c r="K73" s="74"/>
      <c r="L73" s="63">
        <f>L67-L69</f>
        <v>4.2</v>
      </c>
      <c r="M73" s="63">
        <v>2.6</v>
      </c>
    </row>
    <row r="74" ht="16" customHeight="1">
      <c r="A74" t="s" s="72">
        <v>163</v>
      </c>
      <c r="B74" s="39"/>
      <c r="C74" s="39"/>
      <c r="D74" s="39"/>
      <c r="E74" s="39"/>
      <c r="F74" s="39"/>
      <c r="G74" s="39"/>
      <c r="H74" s="73">
        <v>2</v>
      </c>
      <c r="I74" t="s" s="72">
        <v>32</v>
      </c>
      <c r="J74" s="81"/>
      <c r="K74" s="74"/>
      <c r="L74" s="39"/>
      <c r="M74" s="63">
        <v>1.9</v>
      </c>
    </row>
    <row r="75" ht="16" customHeight="1">
      <c r="A75" t="s" s="72">
        <v>164</v>
      </c>
      <c r="B75" s="39"/>
      <c r="C75" s="39"/>
      <c r="D75" s="39"/>
      <c r="E75" s="39"/>
      <c r="F75" s="39"/>
      <c r="G75" s="39"/>
      <c r="H75" s="73">
        <v>1.62</v>
      </c>
      <c r="I75" t="s" s="72">
        <v>32</v>
      </c>
      <c r="J75" s="81"/>
      <c r="K75" s="74"/>
      <c r="L75" s="39"/>
      <c r="M75" s="63">
        <v>0.99</v>
      </c>
    </row>
    <row r="76" ht="16" customHeight="1">
      <c r="A76" t="s" s="72">
        <v>165</v>
      </c>
      <c r="B76" s="39"/>
      <c r="C76" s="39"/>
      <c r="D76" s="39"/>
      <c r="E76" s="39"/>
      <c r="F76" s="63">
        <v>1.52</v>
      </c>
      <c r="G76" s="63">
        <v>2.1</v>
      </c>
      <c r="H76" s="73">
        <v>2.13</v>
      </c>
      <c r="I76" t="s" s="72">
        <v>166</v>
      </c>
      <c r="J76" t="s" s="72">
        <v>167</v>
      </c>
      <c r="K76" s="74"/>
      <c r="L76" s="39"/>
      <c r="M76" s="63">
        <v>2.56</v>
      </c>
    </row>
    <row r="77" ht="16" customHeight="1">
      <c r="A77" t="s" s="72">
        <v>168</v>
      </c>
      <c r="B77" s="63">
        <v>1.61</v>
      </c>
      <c r="C77" s="63">
        <v>0.99</v>
      </c>
      <c r="D77" s="63">
        <v>1.55</v>
      </c>
      <c r="E77" s="63">
        <v>1.86</v>
      </c>
      <c r="F77" s="63">
        <v>1.63</v>
      </c>
      <c r="G77" s="63">
        <v>0.97</v>
      </c>
      <c r="H77" s="73">
        <v>1.15</v>
      </c>
      <c r="I77" t="s" s="72">
        <v>169</v>
      </c>
      <c r="J77" t="s" s="72">
        <v>170</v>
      </c>
      <c r="K77" s="74"/>
      <c r="L77" s="39"/>
      <c r="M77" s="63">
        <v>1.04</v>
      </c>
    </row>
    <row r="78" ht="16" customHeight="1">
      <c r="A78" t="s" s="72">
        <v>171</v>
      </c>
      <c r="B78" s="39"/>
      <c r="C78" s="39"/>
      <c r="D78" s="39"/>
      <c r="E78" s="39"/>
      <c r="F78" s="39"/>
      <c r="G78" s="39"/>
      <c r="H78" t="s" s="82">
        <v>172</v>
      </c>
      <c r="I78" t="s" s="72">
        <v>173</v>
      </c>
      <c r="J78" t="s" s="72">
        <v>174</v>
      </c>
      <c r="K78" s="39"/>
      <c r="L78" s="39"/>
      <c r="M78" s="39"/>
    </row>
    <row r="79" ht="16" customHeight="1">
      <c r="A79" t="s" s="72">
        <v>175</v>
      </c>
      <c r="B79" s="39"/>
      <c r="C79" s="39"/>
      <c r="D79" s="39"/>
      <c r="E79" s="39"/>
      <c r="F79" s="39"/>
      <c r="G79" s="39"/>
      <c r="H79" s="73">
        <v>13.32</v>
      </c>
      <c r="I79" t="s" s="72">
        <v>176</v>
      </c>
      <c r="J79" t="s" s="72">
        <v>177</v>
      </c>
      <c r="K79" s="39"/>
      <c r="L79" s="39"/>
      <c r="M79" s="63">
        <v>14</v>
      </c>
    </row>
    <row r="80" ht="16" customHeight="1">
      <c r="A80" t="s" s="72">
        <v>178</v>
      </c>
      <c r="B80" s="39"/>
      <c r="C80" s="63">
        <v>0.185</v>
      </c>
      <c r="D80" s="39"/>
      <c r="E80" s="39"/>
      <c r="F80" s="39"/>
      <c r="G80" s="39"/>
      <c r="H80" s="73">
        <v>0.184</v>
      </c>
      <c r="I80" t="s" s="72">
        <v>176</v>
      </c>
      <c r="J80" t="s" s="72">
        <v>179</v>
      </c>
      <c r="K80" s="39"/>
      <c r="L80" s="39"/>
      <c r="M80" s="63">
        <v>0.2464</v>
      </c>
    </row>
    <row r="81" ht="16" customHeight="1">
      <c r="A81" t="s" s="66">
        <v>180</v>
      </c>
      <c r="B81" s="39"/>
      <c r="C81" s="39"/>
      <c r="D81" s="39"/>
      <c r="E81" s="39"/>
      <c r="F81" s="39"/>
      <c r="G81" s="39"/>
      <c r="H81" s="73">
        <v>38.2</v>
      </c>
      <c r="I81" t="s" s="72">
        <v>181</v>
      </c>
      <c r="J81" s="39"/>
      <c r="K81" s="39"/>
      <c r="L81" s="39"/>
      <c r="M81" s="63">
        <v>512</v>
      </c>
    </row>
    <row r="82" ht="16" customHeight="1">
      <c r="A82" t="s" s="66">
        <v>182</v>
      </c>
      <c r="B82" s="39"/>
      <c r="C82" s="39"/>
      <c r="D82" s="39"/>
      <c r="E82" s="39"/>
      <c r="F82" s="39"/>
      <c r="G82" s="39"/>
      <c r="H82" s="73">
        <v>50.4</v>
      </c>
      <c r="I82" t="s" s="72">
        <v>181</v>
      </c>
      <c r="J82" s="39"/>
      <c r="K82" s="39"/>
      <c r="L82" s="39"/>
      <c r="M82" s="63">
        <v>102</v>
      </c>
    </row>
    <row r="83" ht="16" customHeight="1">
      <c r="A83" t="s" s="66">
        <v>183</v>
      </c>
      <c r="B83" s="39"/>
      <c r="C83" s="39"/>
      <c r="D83" s="39"/>
      <c r="E83" s="39"/>
      <c r="F83" s="39"/>
      <c r="G83" s="39"/>
      <c r="H83" s="73">
        <v>18.1</v>
      </c>
      <c r="I83" t="s" s="72">
        <v>184</v>
      </c>
      <c r="J83" s="39"/>
      <c r="K83" s="39"/>
      <c r="L83" s="39"/>
      <c r="M83" s="63">
        <v>14.1</v>
      </c>
    </row>
    <row r="84" ht="14.6" customHeight="1">
      <c r="A84" t="s" s="72">
        <v>185</v>
      </c>
      <c r="B84" s="63">
        <v>35</v>
      </c>
      <c r="C84" s="63">
        <v>32</v>
      </c>
      <c r="D84" s="39"/>
      <c r="E84" s="39"/>
      <c r="F84" s="39"/>
      <c r="G84" s="39"/>
      <c r="H84" s="78"/>
      <c r="I84" s="39"/>
      <c r="J84" s="39"/>
      <c r="K84" s="39"/>
      <c r="L84" s="63">
        <v>44</v>
      </c>
      <c r="M84" s="39"/>
    </row>
    <row r="85" ht="14.6" customHeight="1">
      <c r="A85" t="s" s="72">
        <v>186</v>
      </c>
      <c r="B85" s="63">
        <v>66</v>
      </c>
      <c r="C85" s="39"/>
      <c r="D85" s="39"/>
      <c r="E85" s="39"/>
      <c r="F85" s="39"/>
      <c r="G85" s="39"/>
      <c r="H85" s="78"/>
      <c r="I85" s="39"/>
      <c r="J85" s="39"/>
      <c r="K85" s="39"/>
      <c r="L85" s="63">
        <v>59</v>
      </c>
      <c r="M85" s="39"/>
    </row>
    <row r="86" ht="14.6" customHeight="1">
      <c r="A86" t="s" s="66">
        <v>187</v>
      </c>
      <c r="B86" s="39"/>
      <c r="C86" s="39"/>
      <c r="D86" s="39"/>
      <c r="E86" s="39"/>
      <c r="F86" s="39"/>
      <c r="G86" s="63">
        <v>36</v>
      </c>
      <c r="H86" s="78"/>
      <c r="I86" s="39"/>
      <c r="J86" s="39"/>
      <c r="K86" s="39"/>
      <c r="L86" s="39"/>
      <c r="M86" s="39"/>
    </row>
    <row r="87" ht="14.6" customHeight="1">
      <c r="A87" t="s" s="66">
        <v>188</v>
      </c>
      <c r="B87" s="39"/>
      <c r="C87" s="39"/>
      <c r="D87" s="39"/>
      <c r="E87" s="39"/>
      <c r="F87" s="39"/>
      <c r="G87" s="39"/>
      <c r="H87" s="83">
        <v>20.7</v>
      </c>
      <c r="I87" t="s" s="66">
        <v>87</v>
      </c>
      <c r="J87" s="39"/>
      <c r="K87" s="39"/>
      <c r="L87" s="39"/>
      <c r="M87" s="63">
        <v>18.18</v>
      </c>
    </row>
    <row r="88" ht="14.6" customHeight="1">
      <c r="A88" t="s" s="66">
        <v>189</v>
      </c>
      <c r="B88" s="39"/>
      <c r="C88" s="39"/>
      <c r="D88" s="39"/>
      <c r="E88" s="39"/>
      <c r="F88" s="39"/>
      <c r="G88" s="39"/>
      <c r="H88" s="83">
        <v>11.34</v>
      </c>
      <c r="I88" t="s" s="66">
        <v>87</v>
      </c>
      <c r="J88" s="39"/>
      <c r="K88" s="39"/>
      <c r="L88" s="39"/>
      <c r="M88" s="63">
        <v>9.6</v>
      </c>
    </row>
    <row r="89" ht="14.6" customHeight="1">
      <c r="A89" t="s" s="66">
        <v>190</v>
      </c>
      <c r="B89" s="39"/>
      <c r="C89" s="39"/>
      <c r="D89" s="39"/>
      <c r="E89" s="39"/>
      <c r="F89" s="39"/>
      <c r="G89" s="39"/>
      <c r="H89" s="83">
        <v>44</v>
      </c>
      <c r="I89" t="s" s="66">
        <v>191</v>
      </c>
      <c r="J89" s="39"/>
      <c r="K89" s="39"/>
      <c r="L89" s="39"/>
      <c r="M89" s="63">
        <v>44.7</v>
      </c>
    </row>
    <row r="90" ht="14.6" customHeight="1">
      <c r="A90" t="s" s="66">
        <v>192</v>
      </c>
      <c r="B90" s="39"/>
      <c r="C90" s="39"/>
      <c r="D90" s="39"/>
      <c r="E90" s="39"/>
      <c r="F90" s="39"/>
      <c r="G90" s="39"/>
      <c r="H90" s="83">
        <v>81.3</v>
      </c>
      <c r="I90" t="s" s="66">
        <v>193</v>
      </c>
      <c r="J90" s="39"/>
      <c r="K90" s="39"/>
      <c r="L90" s="39"/>
      <c r="M90" s="63">
        <v>82.40000000000001</v>
      </c>
    </row>
    <row r="91" ht="14.6" customHeight="1">
      <c r="A91" t="s" s="66">
        <v>194</v>
      </c>
      <c r="B91" s="39"/>
      <c r="C91" s="39"/>
      <c r="D91" s="39"/>
      <c r="E91" s="39"/>
      <c r="F91" s="39"/>
      <c r="G91" s="39"/>
      <c r="H91" s="83">
        <v>1.182</v>
      </c>
      <c r="I91" t="s" s="66">
        <v>195</v>
      </c>
      <c r="J91" s="39"/>
      <c r="K91" s="39"/>
      <c r="L91" s="39"/>
      <c r="M91" s="63">
        <v>1.206</v>
      </c>
    </row>
    <row r="92" ht="14.6" customHeight="1">
      <c r="A92" t="s" s="66">
        <v>196</v>
      </c>
      <c r="B92" s="39"/>
      <c r="C92" s="39"/>
      <c r="D92" s="39"/>
      <c r="E92" s="39"/>
      <c r="F92" s="39"/>
      <c r="G92" s="39"/>
      <c r="H92" s="83">
        <v>3.104</v>
      </c>
      <c r="I92" t="s" s="66">
        <v>193</v>
      </c>
      <c r="J92" s="39"/>
      <c r="K92" s="39"/>
      <c r="L92" s="39"/>
      <c r="M92" s="63">
        <v>3.179</v>
      </c>
    </row>
    <row r="93" ht="14.6" customHeight="1">
      <c r="A93" t="s" s="66">
        <v>197</v>
      </c>
      <c r="B93" s="39"/>
      <c r="C93" s="39"/>
      <c r="D93" s="39"/>
      <c r="E93" s="39"/>
      <c r="F93" s="39"/>
      <c r="G93" s="39"/>
      <c r="H93" s="83">
        <v>20.3</v>
      </c>
      <c r="I93" s="39"/>
      <c r="J93" s="39"/>
      <c r="K93" s="39"/>
      <c r="L93" s="39"/>
      <c r="M93" s="63">
        <v>20.4</v>
      </c>
    </row>
    <row r="94" ht="14.6" customHeight="1">
      <c r="A94" t="s" s="66">
        <v>198</v>
      </c>
      <c r="B94" s="39"/>
      <c r="C94" s="39"/>
      <c r="D94" s="39"/>
      <c r="E94" s="39"/>
      <c r="F94" s="39"/>
      <c r="G94" s="39"/>
      <c r="H94" s="83">
        <v>70.687</v>
      </c>
      <c r="I94" t="s" s="66">
        <v>193</v>
      </c>
      <c r="J94" s="39"/>
      <c r="K94" s="39"/>
      <c r="L94" s="39"/>
      <c r="M94" s="63">
        <v>71.271</v>
      </c>
    </row>
    <row r="95" ht="14.6" customHeight="1">
      <c r="A95" t="s" s="66">
        <v>199</v>
      </c>
      <c r="B95" s="39"/>
      <c r="C95" s="39"/>
      <c r="D95" s="39"/>
      <c r="E95" s="39"/>
      <c r="F95" s="39"/>
      <c r="G95" s="39"/>
      <c r="H95" s="83">
        <v>10.1</v>
      </c>
      <c r="I95" s="39"/>
      <c r="J95" s="39"/>
      <c r="K95" s="39"/>
      <c r="L95" s="39"/>
      <c r="M95" s="63">
        <v>11.3</v>
      </c>
    </row>
    <row r="96" ht="14.6" customHeight="1">
      <c r="A96" t="s" s="66">
        <v>200</v>
      </c>
      <c r="B96" s="39"/>
      <c r="C96" s="39"/>
      <c r="D96" s="39"/>
      <c r="E96" s="39"/>
      <c r="F96" s="39"/>
      <c r="G96" s="39"/>
      <c r="H96" s="83">
        <v>8.317</v>
      </c>
      <c r="I96" t="s" s="66">
        <v>193</v>
      </c>
      <c r="J96" s="39"/>
      <c r="K96" s="39"/>
      <c r="L96" s="39"/>
      <c r="M96" s="63">
        <v>9.522</v>
      </c>
    </row>
  </sheetData>
  <mergeCells count="3">
    <mergeCell ref="A1:K1"/>
    <mergeCell ref="A3:K3"/>
    <mergeCell ref="A2:K2"/>
  </mergeCells>
  <hyperlinks>
    <hyperlink ref="K33" r:id="rId1" location="" tooltip="" display="L"/>
    <hyperlink ref="K59" r:id="rId2" location="" tooltip="" display="H"/>
    <hyperlink ref="K67" r:id="rId3" location="" tooltip="" display="H"/>
    <hyperlink ref="K69" r:id="rId4" location="" tooltip="" display="H"/>
    <hyperlink ref="K70" r:id="rId5" location="" tooltip="" display="H"/>
  </hyperlinks>
  <pageMargins left="0.75" right="0.75" top="1" bottom="1" header="0.5" footer="0.5"/>
  <pageSetup firstPageNumber="1" fitToHeight="1" fitToWidth="1" scale="100"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2" customHeight="1" outlineLevelRow="0" outlineLevelCol="0"/>
  <cols>
    <col min="1" max="5" width="8.85156" style="84" customWidth="1"/>
    <col min="6" max="16384" width="8.85156" style="84" customWidth="1"/>
  </cols>
  <sheetData>
    <row r="1" ht="13.65" customHeight="1">
      <c r="A1" s="39"/>
      <c r="B1" s="39"/>
      <c r="C1" s="39"/>
      <c r="D1" s="39"/>
      <c r="E1" s="39"/>
    </row>
    <row r="2" ht="13.65" customHeight="1">
      <c r="A2" s="39"/>
      <c r="B2" s="39"/>
      <c r="C2" s="39"/>
      <c r="D2" s="39"/>
      <c r="E2" s="39"/>
    </row>
    <row r="3" ht="13.65" customHeight="1">
      <c r="A3" s="39"/>
      <c r="B3" s="39"/>
      <c r="C3" s="39"/>
      <c r="D3" s="39"/>
      <c r="E3" s="39"/>
    </row>
    <row r="4" ht="13.65" customHeight="1">
      <c r="A4" s="39"/>
      <c r="B4" s="39"/>
      <c r="C4" s="39"/>
      <c r="D4" s="39"/>
      <c r="E4" s="39"/>
    </row>
    <row r="5" ht="13.65" customHeight="1">
      <c r="A5" s="39"/>
      <c r="B5" s="39"/>
      <c r="C5" s="39"/>
      <c r="D5" s="39"/>
      <c r="E5" s="39"/>
    </row>
    <row r="6" ht="13.65" customHeight="1">
      <c r="A6" s="39"/>
      <c r="B6" s="39"/>
      <c r="C6" s="39"/>
      <c r="D6" s="39"/>
      <c r="E6" s="39"/>
    </row>
    <row r="7" ht="13.65" customHeight="1">
      <c r="A7" s="39"/>
      <c r="B7" s="39"/>
      <c r="C7" s="39"/>
      <c r="D7" s="39"/>
      <c r="E7" s="39"/>
    </row>
    <row r="8" ht="13.65" customHeight="1">
      <c r="A8" s="39"/>
      <c r="B8" s="39"/>
      <c r="C8" s="39"/>
      <c r="D8" s="39"/>
      <c r="E8" s="39"/>
    </row>
    <row r="9" ht="13.65" customHeight="1">
      <c r="A9" s="39"/>
      <c r="B9" s="39"/>
      <c r="C9" s="39"/>
      <c r="D9" s="39"/>
      <c r="E9" s="39"/>
    </row>
    <row r="10" ht="13.65" customHeight="1">
      <c r="A10" s="39"/>
      <c r="B10" s="39"/>
      <c r="C10" s="39"/>
      <c r="D10" s="39"/>
      <c r="E10" s="39"/>
    </row>
  </sheetData>
  <pageMargins left="0.75" right="0.75" top="1" bottom="1" header="0.5" footer="0.5"/>
  <pageSetup firstPageNumber="1" fitToHeight="1" fitToWidth="1" scale="100"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2" customHeight="1" outlineLevelRow="0" outlineLevelCol="0"/>
  <cols>
    <col min="1" max="5" width="8.85156" style="85" customWidth="1"/>
    <col min="6" max="16384" width="8.85156" style="85" customWidth="1"/>
  </cols>
  <sheetData>
    <row r="1" ht="13.65" customHeight="1">
      <c r="A1" s="39"/>
      <c r="B1" s="39"/>
      <c r="C1" s="39"/>
      <c r="D1" s="39"/>
      <c r="E1" s="39"/>
    </row>
    <row r="2" ht="13.65" customHeight="1">
      <c r="A2" s="39"/>
      <c r="B2" s="39"/>
      <c r="C2" s="39"/>
      <c r="D2" s="39"/>
      <c r="E2" s="39"/>
    </row>
    <row r="3" ht="13.65" customHeight="1">
      <c r="A3" s="39"/>
      <c r="B3" s="39"/>
      <c r="C3" s="39"/>
      <c r="D3" s="39"/>
      <c r="E3" s="39"/>
    </row>
    <row r="4" ht="13.65" customHeight="1">
      <c r="A4" s="39"/>
      <c r="B4" s="39"/>
      <c r="C4" s="39"/>
      <c r="D4" s="39"/>
      <c r="E4" s="39"/>
    </row>
    <row r="5" ht="13.65" customHeight="1">
      <c r="A5" s="39"/>
      <c r="B5" s="39"/>
      <c r="C5" s="39"/>
      <c r="D5" s="39"/>
      <c r="E5" s="39"/>
    </row>
    <row r="6" ht="13.65" customHeight="1">
      <c r="A6" s="39"/>
      <c r="B6" s="39"/>
      <c r="C6" s="39"/>
      <c r="D6" s="39"/>
      <c r="E6" s="39"/>
    </row>
    <row r="7" ht="13.65" customHeight="1">
      <c r="A7" s="39"/>
      <c r="B7" s="39"/>
      <c r="C7" s="39"/>
      <c r="D7" s="39"/>
      <c r="E7" s="39"/>
    </row>
    <row r="8" ht="13.65" customHeight="1">
      <c r="A8" s="39"/>
      <c r="B8" s="39"/>
      <c r="C8" s="39"/>
      <c r="D8" s="39"/>
      <c r="E8" s="39"/>
    </row>
    <row r="9" ht="13.65" customHeight="1">
      <c r="A9" s="39"/>
      <c r="B9" s="39"/>
      <c r="C9" s="39"/>
      <c r="D9" s="39"/>
      <c r="E9" s="39"/>
    </row>
    <row r="10" ht="13.65" customHeight="1">
      <c r="A10" s="39"/>
      <c r="B10" s="39"/>
      <c r="C10" s="39"/>
      <c r="D10" s="39"/>
      <c r="E10" s="39"/>
    </row>
  </sheetData>
  <pageMargins left="0.75" right="0.75" top="1" bottom="1" header="0.5" footer="0.5"/>
  <pageSetup firstPageNumber="1" fitToHeight="1" fitToWidth="1" scale="100" useFirstPageNumber="0" orientation="landscape"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