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<sst xmlns="http://schemas.openxmlformats.org/spreadsheetml/2006/main" count="95" uniqueCount="80">
  <si>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A spreadsheet to calculate Mortality Score and Phenotypic Age (apparent biological age as implied by blood variables) and other measures</t>
  </si>
  <si>
    <r>
      <rPr>
        <b/>
        <i/>
        <sz val="10"/>
        <color indexed="8"/>
        <rFont val="Arial"/>
        <family val="2"/>
      </rPr>
      <t xml:space="preserve">from CBC and CRP.  </t>
    </r>
    <r>
      <rPr>
        <b/>
        <sz val="10"/>
        <color indexed="8"/>
        <rFont val="Arial"/>
        <family val="2"/>
      </rPr>
      <t>Original Author: John G. Cramer</t>
    </r>
  </si>
  <si>
    <r>
      <rPr>
        <b/>
        <u val="single"/>
        <sz val="10"/>
        <color indexed="12"/>
        <rFont val="Arial"/>
        <family val="2"/>
      </rPr>
      <t>Refs:  "An epigenetic biomarker of aging for lifespan and healthspan", Aging (Albany NY) 10(4)  573-591 (2018 Apr 18).</t>
    </r>
  </si>
  <si>
    <r>
      <rPr>
        <b/>
        <u val="single"/>
        <sz val="10"/>
        <color indexed="12"/>
        <rFont val="Arial"/>
        <family val="2"/>
      </rPr>
      <t>https://www.ncbi.nlm.nih.gov/pmc/articles/PMC5940111/</t>
    </r>
  </si>
  <si>
    <t>This has enhancements by Johnny Adams (949) 922-9786 JAdams@grg.org.  Version 20220225</t>
  </si>
  <si>
    <t>Download John Cramer's original version here:</t>
  </si>
  <si>
    <r>
      <rPr>
        <u val="single"/>
        <sz val="10"/>
        <color indexed="12"/>
        <rFont val="Arial"/>
        <family val="2"/>
      </rPr>
      <t>https://www.dropbox.com/s/8wj94be28lt9k7q/DNAmPhenoAge_gen.xls</t>
    </r>
  </si>
  <si>
    <t xml:space="preserve">Online version: </t>
  </si>
  <si>
    <r>
      <rPr>
        <u val="single"/>
        <sz val="10"/>
        <color indexed="12"/>
        <rFont val="Arial"/>
        <family val="2"/>
      </rPr>
      <t>https://agingmetrics.org/CalculatePhenAgeResp.aspx</t>
    </r>
  </si>
  <si>
    <t>Contact me for a no-cost account so you can manage your biomarker data</t>
  </si>
  <si>
    <r>
      <rPr>
        <u val="single"/>
        <sz val="10"/>
        <color indexed="12"/>
        <rFont val="Arial"/>
        <family val="2"/>
      </rPr>
      <t>https://agingmetrics.org/ADAMS/</t>
    </r>
  </si>
  <si>
    <r>
      <rPr>
        <b/>
        <i/>
        <sz val="11"/>
        <color indexed="13"/>
        <rFont val="Arial"/>
        <family val="2"/>
      </rPr>
      <t xml:space="preserve">ENTER YOUR OWN DATA IN ROW labeled </t>
    </r>
    <r>
      <rPr>
        <b/>
        <sz val="11"/>
        <color indexed="15"/>
        <rFont val="Arial"/>
        <family val="2"/>
      </rPr>
      <t>Input</t>
    </r>
    <r>
      <rPr>
        <b/>
        <i/>
        <sz val="11"/>
        <color indexed="13"/>
        <rFont val="Arial"/>
        <family val="2"/>
      </rPr>
      <t xml:space="preserve"> -- "values of 10, 1/1/XXXX in </t>
    </r>
    <r>
      <rPr>
        <b/>
        <i/>
        <sz val="11"/>
        <color indexed="15"/>
        <rFont val="Arial"/>
        <family val="2"/>
      </rPr>
      <t>Date of Birth</t>
    </r>
    <r>
      <rPr>
        <b/>
        <i/>
        <sz val="11"/>
        <color indexed="13"/>
        <rFont val="Arial"/>
        <family val="2"/>
      </rPr>
      <t xml:space="preserve"> and </t>
    </r>
    <r>
      <rPr>
        <b/>
        <i/>
        <sz val="11"/>
        <color indexed="15"/>
        <rFont val="Arial"/>
        <family val="2"/>
      </rPr>
      <t>Date of Test</t>
    </r>
    <r>
      <rPr>
        <b/>
        <i/>
        <sz val="11"/>
        <color indexed="13"/>
        <rFont val="Arial"/>
        <family val="2"/>
      </rPr>
      <t xml:space="preserve"> are placeholders"</t>
    </r>
  </si>
  <si>
    <t>Def.</t>
  </si>
  <si>
    <t>Albumin</t>
  </si>
  <si>
    <t>Creatinine</t>
  </si>
  <si>
    <t xml:space="preserve"> Glucose</t>
  </si>
  <si>
    <t xml:space="preserve"> C-reac Protein</t>
  </si>
  <si>
    <t>Lymphs (Lympocyte)</t>
  </si>
  <si>
    <t>MCV (Mean Cell Volume)</t>
  </si>
  <si>
    <t>RDW (Red Cell Dist Width)</t>
  </si>
  <si>
    <t xml:space="preserve"> Alkaline Phosphatase</t>
  </si>
  <si>
    <t>WBC (White Blood Cells)</t>
  </si>
  <si>
    <t xml:space="preserve"> Age</t>
  </si>
  <si>
    <t>Sample Subject</t>
  </si>
  <si>
    <t>Input Subject's Date of Birth:</t>
  </si>
  <si>
    <t>Input Subject's Date of Test:</t>
  </si>
  <si>
    <t>↑ or ↓ better</t>
  </si>
  <si>
    <t>↑</t>
  </si>
  <si>
    <t>↓</t>
  </si>
  <si>
    <t>Input</t>
  </si>
  <si>
    <t>Units</t>
  </si>
  <si>
    <t>g/dL</t>
  </si>
  <si>
    <t>mg/dL</t>
  </si>
  <si>
    <t>mg/L</t>
  </si>
  <si>
    <t xml:space="preserve"> %</t>
  </si>
  <si>
    <t xml:space="preserve"> fL</t>
  </si>
  <si>
    <t xml:space="preserve"> U/L</t>
  </si>
  <si>
    <r>
      <rPr>
        <sz val="10"/>
        <color indexed="8"/>
        <rFont val="Arial"/>
        <family val="2"/>
      </rPr>
      <t>10^3 cells/</t>
    </r>
    <r>
      <rPr>
        <sz val="10"/>
        <color indexed="8"/>
        <rFont val="Symbol"/>
        <family val="2"/>
      </rPr>
      <t>μ</t>
    </r>
    <r>
      <rPr>
        <sz val="10"/>
        <color indexed="8"/>
        <rFont val="Arial"/>
        <family val="2"/>
      </rPr>
      <t>L</t>
    </r>
  </si>
  <si>
    <t xml:space="preserve"> years</t>
  </si>
  <si>
    <t>Conv</t>
  </si>
  <si>
    <t>cInput</t>
  </si>
  <si>
    <t xml:space="preserve"> cUnits</t>
  </si>
  <si>
    <t>g/L</t>
  </si>
  <si>
    <r>
      <rPr>
        <sz val="10"/>
        <color indexed="8"/>
        <rFont val="Symbol"/>
        <family val="2"/>
      </rPr>
      <t>μ</t>
    </r>
    <r>
      <rPr>
        <sz val="10"/>
        <color indexed="8"/>
        <rFont val="Arial"/>
        <family val="2"/>
      </rPr>
      <t>mol/L</t>
    </r>
  </si>
  <si>
    <t>mmol/L</t>
  </si>
  <si>
    <t>Ln(mg/dL)</t>
  </si>
  <si>
    <t>Wts</t>
  </si>
  <si>
    <t>Terms</t>
  </si>
  <si>
    <t>Calculation:</t>
  </si>
  <si>
    <t>t</t>
  </si>
  <si>
    <t>years</t>
  </si>
  <si>
    <t>months</t>
  </si>
  <si>
    <t>γ</t>
  </si>
  <si>
    <t>b0</t>
  </si>
  <si>
    <t>LinComb</t>
  </si>
  <si>
    <t>MortScore</t>
  </si>
  <si>
    <t>Ptypic Age</t>
  </si>
  <si>
    <t>est. DNAm Age</t>
  </si>
  <si>
    <t>est. D MScore</t>
  </si>
  <si>
    <t>Scroll down for information ↓</t>
  </si>
  <si>
    <t>Results</t>
  </si>
  <si>
    <t>Diff chronological age vs calculated</t>
  </si>
  <si>
    <t>Note re. ↑ or ↓ better -- values are also weighted so changes are not proportional</t>
  </si>
  <si>
    <t>LinComb = linear combination of variables times weights that it the final input that generates the mortality scores and ages.</t>
  </si>
  <si>
    <r>
      <rPr>
        <sz val="10"/>
        <color indexed="8"/>
        <rFont val="Arial"/>
        <family val="2"/>
      </rPr>
      <t xml:space="preserve">MortScore = </t>
    </r>
    <r>
      <rPr>
        <sz val="10"/>
        <color indexed="17"/>
        <rFont val="Arial"/>
        <family val="2"/>
      </rPr>
      <t>Mortality Score (probability of death in the next ten years)</t>
    </r>
  </si>
  <si>
    <r>
      <rPr>
        <sz val="10"/>
        <color indexed="8"/>
        <rFont val="Arial"/>
        <family val="2"/>
      </rPr>
      <t xml:space="preserve">Ptypic Age = </t>
    </r>
    <r>
      <rPr>
        <sz val="10"/>
        <color indexed="17"/>
        <rFont val="Arial"/>
        <family val="2"/>
      </rPr>
      <t>Phenotypic Age, i.e., your apparent biological age as implied by your blood variables.  JA: calculated from blood variables after statistically analyzing them against research data and applying weights.</t>
    </r>
  </si>
  <si>
    <t>est. DNAm Age = apparent DNA methylation age</t>
  </si>
  <si>
    <t>est. D MScore = revised estimate of probability of death in 10 years, based on the estimated DNAm age.</t>
  </si>
  <si>
    <t>https://joshmitteldorf.scienceblog.com/2019/02/25/progress-in-methylation-based-aging-clocks/</t>
  </si>
  <si>
    <t>Morgan Levine, working with Horvath at UCLA, developed a second-generation clock last year based on mortality and morbidity data as well as chronological age.  The Levine clock was optimized with hindsight, factoring in age-related disease that occurred years after the blood was sampled.</t>
  </si>
  <si>
    <t>Levine and her team worked in two stages.  First, they developed a measure they call “phenotypic age” which includes age itself plus 9 modifiers that contribute to mortality risk.</t>
  </si>
  <si>
    <r>
      <rPr>
        <b/>
        <sz val="11"/>
        <color indexed="18"/>
        <rFont val="Arial"/>
        <family val="2"/>
      </rPr>
      <t>Albumin: </t>
    </r>
    <r>
      <rPr>
        <sz val="11"/>
        <color indexed="18"/>
        <rFont val="Arial"/>
        <family val="2"/>
      </rPr>
      <t>dissolved proteins in the plasma, including hormones and other signal molecules.</t>
    </r>
  </si>
  <si>
    <r>
      <rPr>
        <b/>
        <sz val="11"/>
        <color indexed="18"/>
        <rFont val="Arial"/>
        <family val="2"/>
      </rPr>
      <t>Creatinine: </t>
    </r>
    <r>
      <rPr>
        <sz val="11"/>
        <color indexed="18"/>
        <rFont val="Arial"/>
        <family val="2"/>
      </rPr>
      <t>this is a waste product cleared by the kidneys, thus a high value suggests kidney malfunction; but it can be confounded by exercise, which raises creatinine.</t>
    </r>
  </si>
  <si>
    <r>
      <rPr>
        <b/>
        <sz val="11"/>
        <color indexed="18"/>
        <rFont val="Arial"/>
        <family val="2"/>
      </rPr>
      <t>Glucose: </t>
    </r>
    <r>
      <rPr>
        <sz val="11"/>
        <color indexed="18"/>
        <rFont val="Arial"/>
        <family val="2"/>
      </rPr>
      <t>blood sugar rises with Type 2 diabetes and loss of insulin sensitivity.</t>
    </r>
  </si>
  <si>
    <r>
      <rPr>
        <b/>
        <sz val="11"/>
        <color indexed="18"/>
        <rFont val="Arial"/>
        <family val="2"/>
      </rPr>
      <t>C-reactive protein: </t>
    </r>
    <r>
      <rPr>
        <sz val="11"/>
        <color indexed="18"/>
        <rFont val="Arial"/>
        <family val="2"/>
      </rPr>
      <t>this is a measure of systemic inflammation.</t>
    </r>
  </si>
  <si>
    <r>
      <rPr>
        <b/>
        <sz val="11"/>
        <color indexed="18"/>
        <rFont val="Arial"/>
        <family val="2"/>
      </rPr>
      <t>Lymphocyte %: </t>
    </r>
    <r>
      <rPr>
        <sz val="11"/>
        <color indexed="18"/>
        <rFont val="Arial"/>
        <family val="2"/>
      </rPr>
      <t>the most common types of white blood cells.</t>
    </r>
  </si>
  <si>
    <r>
      <rPr>
        <b/>
        <sz val="11"/>
        <color indexed="18"/>
        <rFont val="Arial"/>
        <family val="2"/>
      </rPr>
      <t>Mean red cell volume (MCV): </t>
    </r>
    <r>
      <rPr>
        <sz val="11"/>
        <color indexed="18"/>
        <rFont val="Arial"/>
        <family val="2"/>
      </rPr>
      <t>the average size of red blood cells</t>
    </r>
  </si>
  <si>
    <r>
      <rPr>
        <b/>
        <sz val="11"/>
        <color indexed="18"/>
        <rFont val="Arial"/>
        <family val="2"/>
      </rPr>
      <t>Red cell distribution width (RDW): </t>
    </r>
    <r>
      <rPr>
        <sz val="11"/>
        <color indexed="18"/>
        <rFont val="Arial"/>
        <family val="2"/>
      </rPr>
      <t>standard deviation of the above</t>
    </r>
  </si>
  <si>
    <r>
      <rPr>
        <b/>
        <sz val="11"/>
        <color indexed="18"/>
        <rFont val="Arial"/>
        <family val="2"/>
      </rPr>
      <t>Alkaline phosphatase (ALP): </t>
    </r>
    <r>
      <rPr>
        <sz val="11"/>
        <color indexed="18"/>
        <rFont val="Arial"/>
        <family val="2"/>
      </rPr>
      <t>this is elevated in liver disease, including cancers and hepatitis.</t>
    </r>
  </si>
  <si>
    <r>
      <rPr>
        <b/>
        <sz val="11"/>
        <color indexed="18"/>
        <rFont val="Arial"/>
        <family val="2"/>
      </rPr>
      <t>White blood cell count: </t>
    </r>
    <r>
      <rPr>
        <sz val="11"/>
        <color indexed="18"/>
        <rFont val="Arial"/>
        <family val="2"/>
      </rPr>
      <t>total white blood cells of all types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</si>
</sst>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0"/>
    <numFmt numFmtId="60" formatCode="0.000"/>
  </numFmts>
  <fonts count="25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5"/>
      <color indexed="8"/>
      <name val="Calibri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1"/>
      <color indexed="13"/>
      <name val="Arial"/>
      <family val="2"/>
    </font>
    <font>
      <b/>
      <sz val="11"/>
      <color indexed="15"/>
      <name val="Arial"/>
      <family val="2"/>
    </font>
    <font>
      <b/>
      <i/>
      <sz val="11"/>
      <color indexed="15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Symbol"/>
      <family val="2"/>
    </font>
    <font>
      <b/>
      <i/>
      <sz val="10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17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ck">
        <color indexed="9"/>
      </bottom>
    </border>
    <border>
      <left style="thin">
        <color indexed="8"/>
      </left>
      <right style="thin">
        <color indexed="11"/>
      </right>
      <top style="thin">
        <color indexed="8"/>
      </top>
      <bottom style="thick">
        <color indexed="9"/>
      </bottom>
    </border>
    <border>
      <left style="thin">
        <color indexed="11"/>
      </left>
      <right style="thin">
        <color indexed="8"/>
      </right>
      <top style="thin">
        <color indexed="8"/>
      </top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ck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8"/>
      </left>
      <right/>
      <top/>
      <bottom/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/>
      <bottom style="thin">
        <color indexed="8"/>
      </bottom>
    </border>
    <border>
      <left style="thin">
        <color indexed="11"/>
      </left>
      <right style="thin">
        <color indexed="11"/>
      </right>
      <top/>
      <bottom style="thin">
        <color indexed="8"/>
      </bottom>
    </border>
    <border>
      <left style="thin">
        <color indexed="11"/>
      </left>
      <right/>
      <top style="thin">
        <color indexed="8"/>
      </top>
      <bottom style="thin">
        <color indexed="11"/>
      </bottom>
    </border>
    <border>
      <left/>
      <right/>
      <top style="thin">
        <color indexed="8"/>
      </top>
      <bottom/>
    </border>
    <border>
      <left/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11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2" borderId="5" xfId="0" applyFont="1" applyFill="1" applyBorder="1" applyAlignment="1">
      <alignment horizontal="left"/>
    </xf>
    <xf numFmtId="0" fontId="0" fillId="0" borderId="5" xfId="0" applyFont="1" applyBorder="1" applyAlignment="1">
      <alignment/>
    </xf>
    <xf numFmtId="49" fontId="6" fillId="2" borderId="6" xfId="0" applyNumberFormat="1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9" fillId="2" borderId="4" xfId="0" applyNumberFormat="1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0" fontId="0" fillId="0" borderId="9" xfId="0" applyFont="1" applyBorder="1" applyAlignment="1">
      <alignment/>
    </xf>
    <xf numFmtId="49" fontId="11" fillId="0" borderId="1" xfId="0" applyNumberFormat="1" applyFont="1" applyBorder="1" applyAlignment="1">
      <alignment/>
    </xf>
    <xf numFmtId="49" fontId="7" fillId="2" borderId="11" xfId="0" applyNumberFormat="1" applyFont="1" applyFill="1" applyBorder="1" applyAlignment="1">
      <alignment horizontal="left"/>
    </xf>
    <xf numFmtId="49" fontId="11" fillId="0" borderId="7" xfId="0" applyNumberFormat="1" applyFont="1" applyBorder="1" applyAlignment="1">
      <alignment/>
    </xf>
    <xf numFmtId="0" fontId="11" fillId="0" borderId="1" xfId="0" applyFont="1" applyBorder="1" applyAlignment="1">
      <alignment/>
    </xf>
    <xf numFmtId="49" fontId="7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13" fillId="3" borderId="18" xfId="0" applyNumberFormat="1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left"/>
    </xf>
    <xf numFmtId="0" fontId="17" fillId="0" borderId="21" xfId="0" applyFont="1" applyBorder="1" applyAlignment="1">
      <alignment horizontal="center"/>
    </xf>
    <xf numFmtId="49" fontId="0" fillId="2" borderId="22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49" fontId="0" fillId="2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49" fontId="9" fillId="2" borderId="23" xfId="0" applyNumberFormat="1" applyFont="1" applyFill="1" applyBorder="1" applyAlignment="1">
      <alignment horizontal="right"/>
    </xf>
    <xf numFmtId="14" fontId="9" fillId="2" borderId="23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18" fillId="2" borderId="23" xfId="0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/>
    </xf>
    <xf numFmtId="49" fontId="0" fillId="2" borderId="24" xfId="0" applyNumberFormat="1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5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8" fillId="2" borderId="25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8" fillId="2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/>
    </xf>
    <xf numFmtId="59" fontId="0" fillId="2" borderId="5" xfId="0" applyNumberFormat="1" applyFont="1" applyFill="1" applyBorder="1" applyAlignment="1">
      <alignment horizontal="left"/>
    </xf>
    <xf numFmtId="49" fontId="8" fillId="2" borderId="24" xfId="0" applyNumberFormat="1" applyFont="1" applyFill="1" applyBorder="1" applyAlignment="1">
      <alignment horizontal="center"/>
    </xf>
    <xf numFmtId="59" fontId="0" fillId="0" borderId="24" xfId="0" applyNumberFormat="1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59" fontId="0" fillId="0" borderId="25" xfId="0" applyNumberFormat="1" applyFont="1" applyBorder="1" applyAlignment="1">
      <alignment/>
    </xf>
    <xf numFmtId="49" fontId="8" fillId="2" borderId="1" xfId="0" applyNumberFormat="1" applyFont="1" applyFill="1" applyBorder="1" applyAlignment="1">
      <alignment horizontal="left"/>
    </xf>
    <xf numFmtId="0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9" fillId="2" borderId="26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6" xfId="0" applyFont="1" applyBorder="1" applyAlignment="1">
      <alignment/>
    </xf>
    <xf numFmtId="49" fontId="0" fillId="2" borderId="25" xfId="0" applyNumberFormat="1" applyFont="1" applyFill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2" fontId="8" fillId="2" borderId="23" xfId="0" applyNumberFormat="1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3" borderId="23" xfId="0" applyNumberFormat="1" applyFont="1" applyFill="1" applyBorder="1" applyAlignment="1">
      <alignment horizontal="center"/>
    </xf>
    <xf numFmtId="49" fontId="20" fillId="3" borderId="28" xfId="0" applyNumberFormat="1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2" borderId="5" xfId="0" applyNumberFormat="1" applyFont="1" applyFill="1" applyBorder="1" applyAlignment="1">
      <alignment horizontal="left"/>
    </xf>
    <xf numFmtId="49" fontId="21" fillId="2" borderId="23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/>
    </xf>
    <xf numFmtId="60" fontId="9" fillId="3" borderId="23" xfId="0" applyNumberFormat="1" applyFont="1" applyFill="1" applyBorder="1" applyAlignment="1">
      <alignment horizontal="center"/>
    </xf>
    <xf numFmtId="2" fontId="9" fillId="3" borderId="23" xfId="0" applyNumberFormat="1" applyFont="1" applyFill="1" applyBorder="1" applyAlignment="1">
      <alignment horizontal="center"/>
    </xf>
    <xf numFmtId="2" fontId="20" fillId="0" borderId="30" xfId="0" applyNumberFormat="1" applyFont="1" applyBorder="1" applyAlignment="1">
      <alignment horizontal="left"/>
    </xf>
    <xf numFmtId="2" fontId="0" fillId="0" borderId="3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9" fontId="21" fillId="2" borderId="7" xfId="0" applyNumberFormat="1" applyFont="1" applyFill="1" applyBorder="1" applyAlignment="1">
      <alignment horizontal="left"/>
    </xf>
    <xf numFmtId="2" fontId="0" fillId="0" borderId="7" xfId="0" applyNumberFormat="1" applyFont="1" applyBorder="1" applyAlignment="1">
      <alignment/>
    </xf>
    <xf numFmtId="60" fontId="18" fillId="0" borderId="32" xfId="0" applyNumberFormat="1" applyFont="1" applyBorder="1" applyAlignment="1">
      <alignment horizontal="center"/>
    </xf>
    <xf numFmtId="2" fontId="9" fillId="3" borderId="33" xfId="0" applyNumberFormat="1" applyFont="1" applyFill="1" applyBorder="1" applyAlignment="1">
      <alignment horizontal="center"/>
    </xf>
    <xf numFmtId="60" fontId="18" fillId="0" borderId="3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left"/>
    </xf>
    <xf numFmtId="2" fontId="0" fillId="0" borderId="5" xfId="0" applyNumberFormat="1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2" borderId="5" xfId="0" applyNumberFormat="1" applyFont="1" applyFill="1" applyBorder="1" applyAlignment="1">
      <alignment vertical="center"/>
    </xf>
    <xf numFmtId="60" fontId="18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23" fillId="2" borderId="5" xfId="0" applyNumberFormat="1" applyFont="1" applyFill="1" applyBorder="1" applyAlignment="1">
      <alignment vertical="center"/>
    </xf>
    <xf numFmtId="49" fontId="24" fillId="2" borderId="5" xfId="0" applyNumberFormat="1" applyFont="1" applyFill="1" applyBorder="1" applyAlignment="1">
      <alignment vertical="center"/>
    </xf>
    <xf numFmtId="49" fontId="24" fillId="2" borderId="27" xfId="0" applyNumberFormat="1" applyFont="1" applyFill="1" applyBorder="1" applyAlignment="1">
      <alignment vertical="center"/>
    </xf>
    <xf numFmtId="0" fontId="0" fillId="2" borderId="36" xfId="0" applyFont="1" applyFill="1" applyBorder="1" applyAlignment="1">
      <alignment/>
    </xf>
    <xf numFmtId="49" fontId="24" fillId="2" borderId="37" xfId="0" applyNumberFormat="1" applyFont="1" applyFill="1" applyBorder="1" applyAlignment="1">
      <alignment vertical="center"/>
    </xf>
    <xf numFmtId="0" fontId="0" fillId="0" borderId="2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2060"/>
      <rgbColor rgb="00FFFFFF"/>
      <rgbColor rgb="00AAAAAA"/>
      <rgbColor rgb="000000FF"/>
      <rgbColor rgb="00C00000"/>
      <rgbColor rgb="00FFFF00"/>
      <rgbColor rgb="00335593"/>
      <rgbColor rgb="00FF0000"/>
      <rgbColor rgb="00333333"/>
      <rgbColor rgb="00373737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8</xdr:col>
      <xdr:colOff>219075</xdr:colOff>
      <xdr:row>53</xdr:row>
      <xdr:rowOff>123825</xdr:rowOff>
    </xdr:to>
    <xdr:pic>
      <xdr:nvPicPr>
        <xdr:cNvPr id="2" name="Picture 1" descr="Picture 1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09650" y="6838950"/>
          <a:ext cx="5410200" cy="255270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ubmed/29676998#" TargetMode="External" /><Relationship Id="rId2" Type="http://schemas.openxmlformats.org/officeDocument/2006/relationships/hyperlink" Target="https://www.ncbi.nlm.nih.gov/pmc/articles/PMC5940111/#" TargetMode="External" /><Relationship Id="rId3" Type="http://schemas.openxmlformats.org/officeDocument/2006/relationships/hyperlink" Target="https://www.dropbox.com/s/8wj94be28lt9k7q/DNAmPhenoAge_gen.xls#" TargetMode="External" /><Relationship Id="rId4" Type="http://schemas.openxmlformats.org/officeDocument/2006/relationships/hyperlink" Target="https://agingmetrics.org/CalculatePhenAgeResp.aspx#" TargetMode="External" /><Relationship Id="rId5" Type="http://schemas.openxmlformats.org/officeDocument/2006/relationships/hyperlink" Target="https://agingmetrics.org/ADAMS/#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workbookViewId="0" topLeftCell="A1"/>
  </sheetViews>
  <sheetFormatPr defaultColWidth="8.8515625" defaultRowHeight="12.75" customHeight="1"/>
  <cols>
    <col min="1" max="1" width="15.140625" style="1" customWidth="1"/>
    <col min="2" max="2" width="10.00390625" style="1" customWidth="1"/>
    <col min="3" max="3" width="10.28125" style="1" customWidth="1"/>
    <col min="4" max="4" width="10.421875" style="1" customWidth="1"/>
    <col min="5" max="5" width="14.00390625" style="1" customWidth="1"/>
    <col min="6" max="6" width="12.8515625" style="1" customWidth="1"/>
    <col min="7" max="8" width="10.140625" style="1" customWidth="1"/>
    <col min="9" max="9" width="12.8515625" style="1" customWidth="1"/>
    <col min="10" max="10" width="12.140625" style="1" customWidth="1"/>
    <col min="11" max="11" width="10.140625" style="1" customWidth="1"/>
    <col min="12" max="12" width="12.00390625" style="1" customWidth="1"/>
    <col min="13" max="14" width="8.8515625" style="1" customWidth="1"/>
    <col min="15" max="15" width="12.8515625" style="1" customWidth="1"/>
    <col min="16" max="16384" width="8.8515625" style="1" customWidth="1"/>
  </cols>
  <sheetData>
    <row r="1" spans="1:15" ht="17.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7"/>
      <c r="O1" s="8"/>
    </row>
    <row r="2" spans="1:15" ht="13.2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5"/>
      <c r="M2" s="6"/>
      <c r="N2" s="7"/>
      <c r="O2" s="8"/>
    </row>
    <row r="3" spans="1:15" ht="13.2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5"/>
      <c r="M3" s="16"/>
      <c r="N3" s="7"/>
      <c r="O3" s="8"/>
    </row>
    <row r="4" spans="1:15" ht="13.2" customHeight="1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5"/>
      <c r="M4" s="16"/>
      <c r="N4" s="7"/>
      <c r="O4" s="8"/>
    </row>
    <row r="5" spans="1:15" ht="13.2" customHeight="1">
      <c r="A5" s="20" t="s">
        <v>4</v>
      </c>
      <c r="B5" s="21"/>
      <c r="C5" s="10"/>
      <c r="D5" s="21"/>
      <c r="E5" s="21"/>
      <c r="F5" s="21"/>
      <c r="G5" s="21"/>
      <c r="H5" s="21"/>
      <c r="I5" s="21"/>
      <c r="J5" s="21"/>
      <c r="K5" s="22"/>
      <c r="L5" s="23"/>
      <c r="M5" s="8"/>
      <c r="N5" s="24"/>
      <c r="O5" s="8"/>
    </row>
    <row r="6" spans="1:15" ht="13.2" customHeight="1">
      <c r="A6" s="25" t="s">
        <v>5</v>
      </c>
      <c r="B6" s="21"/>
      <c r="C6" s="26"/>
      <c r="D6" s="27" t="s">
        <v>6</v>
      </c>
      <c r="E6" s="21"/>
      <c r="F6" s="21"/>
      <c r="G6" s="21"/>
      <c r="H6" s="21"/>
      <c r="I6" s="21"/>
      <c r="J6" s="21"/>
      <c r="K6" s="22"/>
      <c r="L6" s="23"/>
      <c r="M6" s="8"/>
      <c r="N6" s="24"/>
      <c r="O6" s="8"/>
    </row>
    <row r="7" spans="1:15" ht="13.2" customHeight="1">
      <c r="A7" s="28" t="s">
        <v>7</v>
      </c>
      <c r="B7" s="29" t="s">
        <v>8</v>
      </c>
      <c r="C7" s="26"/>
      <c r="D7" s="30"/>
      <c r="E7" s="21"/>
      <c r="F7" s="10"/>
      <c r="G7" s="21"/>
      <c r="H7" s="21"/>
      <c r="I7" s="21"/>
      <c r="J7" s="21"/>
      <c r="K7" s="22"/>
      <c r="L7" s="23"/>
      <c r="M7" s="8"/>
      <c r="N7" s="24"/>
      <c r="O7" s="8"/>
    </row>
    <row r="8" spans="1:15" ht="13.8" customHeight="1">
      <c r="A8" s="31" t="s">
        <v>9</v>
      </c>
      <c r="B8" s="32"/>
      <c r="C8" s="33"/>
      <c r="D8" s="34"/>
      <c r="E8" s="35"/>
      <c r="F8" s="32"/>
      <c r="G8" s="36" t="s">
        <v>10</v>
      </c>
      <c r="H8" s="35"/>
      <c r="I8" s="35"/>
      <c r="J8" s="35"/>
      <c r="K8" s="37"/>
      <c r="L8" s="23"/>
      <c r="M8" s="8"/>
      <c r="N8" s="24"/>
      <c r="O8" s="8"/>
    </row>
    <row r="9" spans="1:15" ht="18.6" customHeight="1">
      <c r="A9" s="38" t="s">
        <v>11</v>
      </c>
      <c r="B9" s="39"/>
      <c r="C9" s="39"/>
      <c r="D9" s="39"/>
      <c r="E9" s="39"/>
      <c r="F9" s="39"/>
      <c r="G9" s="39"/>
      <c r="H9" s="39"/>
      <c r="I9" s="39"/>
      <c r="J9" s="39"/>
      <c r="K9" s="40"/>
      <c r="L9" s="41"/>
      <c r="M9" s="8"/>
      <c r="N9" s="24"/>
      <c r="O9" s="8"/>
    </row>
    <row r="10" spans="1:15" ht="53.4" customHeight="1">
      <c r="A10" s="42" t="s">
        <v>12</v>
      </c>
      <c r="B10" s="43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3" t="s">
        <v>18</v>
      </c>
      <c r="H10" s="43" t="s">
        <v>19</v>
      </c>
      <c r="I10" s="43" t="s">
        <v>20</v>
      </c>
      <c r="J10" s="43" t="s">
        <v>21</v>
      </c>
      <c r="K10" s="43" t="s">
        <v>22</v>
      </c>
      <c r="L10" s="5"/>
      <c r="M10" s="44"/>
      <c r="N10" s="45"/>
      <c r="O10" s="44"/>
    </row>
    <row r="11" spans="1:15" ht="13.2" customHeight="1">
      <c r="A11" s="46" t="s">
        <v>23</v>
      </c>
      <c r="B11" s="47"/>
      <c r="C11" s="47"/>
      <c r="D11" s="47"/>
      <c r="E11" s="47"/>
      <c r="F11" s="47"/>
      <c r="G11" s="47"/>
      <c r="H11" s="47"/>
      <c r="I11" s="47"/>
      <c r="J11" s="48" t="s">
        <v>24</v>
      </c>
      <c r="K11" s="49">
        <v>18249</v>
      </c>
      <c r="L11" s="5"/>
      <c r="M11" s="44"/>
      <c r="N11" s="45"/>
      <c r="O11" s="44"/>
    </row>
    <row r="12" spans="1:15" ht="13.2" customHeight="1">
      <c r="A12" s="50"/>
      <c r="B12" s="47"/>
      <c r="C12" s="47"/>
      <c r="D12" s="51"/>
      <c r="E12" s="47"/>
      <c r="F12" s="47"/>
      <c r="G12" s="47"/>
      <c r="H12" s="47"/>
      <c r="I12" s="47"/>
      <c r="J12" s="48" t="s">
        <v>25</v>
      </c>
      <c r="K12" s="49">
        <v>44612</v>
      </c>
      <c r="L12" s="5"/>
      <c r="M12" s="44"/>
      <c r="N12" s="45"/>
      <c r="O12" s="44"/>
    </row>
    <row r="13" spans="1:15" ht="13.2" customHeight="1">
      <c r="A13" s="52" t="s">
        <v>26</v>
      </c>
      <c r="B13" s="53" t="s">
        <v>27</v>
      </c>
      <c r="C13" s="53" t="s">
        <v>28</v>
      </c>
      <c r="D13" s="53" t="s">
        <v>28</v>
      </c>
      <c r="E13" s="53" t="s">
        <v>28</v>
      </c>
      <c r="F13" s="53" t="s">
        <v>27</v>
      </c>
      <c r="G13" s="53" t="s">
        <v>28</v>
      </c>
      <c r="H13" s="53" t="s">
        <v>28</v>
      </c>
      <c r="I13" s="53" t="s">
        <v>28</v>
      </c>
      <c r="J13" s="53" t="s">
        <v>28</v>
      </c>
      <c r="K13" s="49"/>
      <c r="L13" s="5"/>
      <c r="M13" s="44"/>
      <c r="N13" s="45"/>
      <c r="O13" s="44"/>
    </row>
    <row r="14" spans="1:15" ht="13.2" customHeight="1">
      <c r="A14" s="54" t="s">
        <v>29</v>
      </c>
      <c r="B14" s="55">
        <v>4.6</v>
      </c>
      <c r="C14" s="55">
        <v>0.77</v>
      </c>
      <c r="D14" s="55">
        <v>106</v>
      </c>
      <c r="E14" s="55">
        <v>0.81</v>
      </c>
      <c r="F14" s="55">
        <v>33</v>
      </c>
      <c r="G14" s="55">
        <v>94</v>
      </c>
      <c r="H14" s="55">
        <v>12.3</v>
      </c>
      <c r="I14" s="55">
        <v>66</v>
      </c>
      <c r="J14" s="55">
        <v>4.4</v>
      </c>
      <c r="K14" s="56">
        <f>YEARFRAC(K12,K11)</f>
        <v>72.175</v>
      </c>
      <c r="L14" s="57"/>
      <c r="M14" s="58"/>
      <c r="N14" s="45"/>
      <c r="O14" s="59"/>
    </row>
    <row r="15" spans="1:15" ht="13.2" customHeight="1">
      <c r="A15" s="60" t="s">
        <v>30</v>
      </c>
      <c r="B15" s="61" t="s">
        <v>31</v>
      </c>
      <c r="C15" s="61" t="s">
        <v>32</v>
      </c>
      <c r="D15" s="61" t="s">
        <v>32</v>
      </c>
      <c r="E15" s="61" t="s">
        <v>33</v>
      </c>
      <c r="F15" s="61" t="s">
        <v>34</v>
      </c>
      <c r="G15" s="61" t="s">
        <v>35</v>
      </c>
      <c r="H15" s="61" t="s">
        <v>34</v>
      </c>
      <c r="I15" s="61" t="s">
        <v>36</v>
      </c>
      <c r="J15" s="61" t="s">
        <v>37</v>
      </c>
      <c r="K15" s="61" t="s">
        <v>38</v>
      </c>
      <c r="L15" s="57"/>
      <c r="M15" s="44"/>
      <c r="N15" s="45"/>
      <c r="O15" s="59"/>
    </row>
    <row r="16" spans="1:15" ht="13.2" customHeight="1">
      <c r="A16" s="62" t="s">
        <v>39</v>
      </c>
      <c r="B16" s="63">
        <v>10</v>
      </c>
      <c r="C16" s="63">
        <v>88.401</v>
      </c>
      <c r="D16" s="63">
        <v>0.0555</v>
      </c>
      <c r="E16" s="63">
        <v>0.1</v>
      </c>
      <c r="F16" s="47"/>
      <c r="G16" s="47"/>
      <c r="H16" s="47"/>
      <c r="I16" s="47"/>
      <c r="J16" s="47"/>
      <c r="K16" s="47"/>
      <c r="L16" s="57"/>
      <c r="M16" s="58"/>
      <c r="N16" s="64"/>
      <c r="O16" s="59"/>
    </row>
    <row r="17" spans="1:15" ht="13.2" customHeight="1">
      <c r="A17" s="65" t="s">
        <v>40</v>
      </c>
      <c r="B17" s="56">
        <f>B14*B16</f>
        <v>46</v>
      </c>
      <c r="C17" s="66">
        <f>C14*C16</f>
        <v>68.06877</v>
      </c>
      <c r="D17" s="55">
        <f>D14*D16</f>
        <v>5.883</v>
      </c>
      <c r="E17" s="66">
        <f>LN(E14*E16)</f>
        <v>-2.5133061243097</v>
      </c>
      <c r="F17" s="56">
        <f>F14</f>
        <v>33</v>
      </c>
      <c r="G17" s="56">
        <f>G14</f>
        <v>94</v>
      </c>
      <c r="H17" s="56">
        <f>H14</f>
        <v>12.3</v>
      </c>
      <c r="I17" s="56">
        <f>I14</f>
        <v>66</v>
      </c>
      <c r="J17" s="56">
        <f>J14</f>
        <v>4.4</v>
      </c>
      <c r="K17" s="56">
        <f>K14</f>
        <v>72.175</v>
      </c>
      <c r="L17" s="57"/>
      <c r="M17" s="58"/>
      <c r="N17" s="64"/>
      <c r="O17" s="59"/>
    </row>
    <row r="18" spans="1:15" ht="13.2" customHeight="1">
      <c r="A18" s="60" t="s">
        <v>41</v>
      </c>
      <c r="B18" s="61" t="s">
        <v>42</v>
      </c>
      <c r="C18" s="67" t="s">
        <v>43</v>
      </c>
      <c r="D18" s="61" t="s">
        <v>44</v>
      </c>
      <c r="E18" s="61" t="s">
        <v>45</v>
      </c>
      <c r="F18" s="61" t="s">
        <v>34</v>
      </c>
      <c r="G18" s="61" t="s">
        <v>35</v>
      </c>
      <c r="H18" s="61" t="s">
        <v>34</v>
      </c>
      <c r="I18" s="61" t="s">
        <v>36</v>
      </c>
      <c r="J18" s="61" t="s">
        <v>37</v>
      </c>
      <c r="K18" s="61" t="s">
        <v>38</v>
      </c>
      <c r="L18" s="5"/>
      <c r="M18" s="68"/>
      <c r="N18" s="69"/>
      <c r="O18" s="59"/>
    </row>
    <row r="19" spans="1:15" ht="13.2" customHeight="1">
      <c r="A19" s="65" t="s">
        <v>46</v>
      </c>
      <c r="B19" s="55">
        <v>-0.0336</v>
      </c>
      <c r="C19" s="55">
        <v>0.0095</v>
      </c>
      <c r="D19" s="55">
        <v>0.1953</v>
      </c>
      <c r="E19" s="55">
        <v>0.0954</v>
      </c>
      <c r="F19" s="55">
        <v>-0.012</v>
      </c>
      <c r="G19" s="55">
        <v>0.0268</v>
      </c>
      <c r="H19" s="55">
        <v>0.3306</v>
      </c>
      <c r="I19" s="55">
        <v>0.0019</v>
      </c>
      <c r="J19" s="55">
        <v>0.0554</v>
      </c>
      <c r="K19" s="55">
        <v>0.0804</v>
      </c>
      <c r="L19" s="5"/>
      <c r="M19" s="59"/>
      <c r="N19" s="69"/>
      <c r="O19" s="59"/>
    </row>
    <row r="20" spans="1:15" ht="13.2" customHeight="1">
      <c r="A20" s="60" t="s">
        <v>47</v>
      </c>
      <c r="B20" s="70">
        <f>B17*B19</f>
        <v>-1.5456</v>
      </c>
      <c r="C20" s="70">
        <f>C17*C19</f>
        <v>0.646653315</v>
      </c>
      <c r="D20" s="70">
        <f>D17*D19</f>
        <v>1.1489499</v>
      </c>
      <c r="E20" s="70">
        <f>E17*E19</f>
        <v>-0.239769404259145</v>
      </c>
      <c r="F20" s="70">
        <f>F17*F19</f>
        <v>-0.396</v>
      </c>
      <c r="G20" s="70">
        <f>G17*G19</f>
        <v>2.5192</v>
      </c>
      <c r="H20" s="70">
        <f>H17*H19</f>
        <v>4.06638</v>
      </c>
      <c r="I20" s="70">
        <f>I17*I19</f>
        <v>0.1254</v>
      </c>
      <c r="J20" s="70">
        <f>J17*J19</f>
        <v>0.24376</v>
      </c>
      <c r="K20" s="70">
        <f>K17*K19</f>
        <v>5.80287</v>
      </c>
      <c r="L20" s="5"/>
      <c r="M20" s="59"/>
      <c r="N20" s="45"/>
      <c r="O20" s="8"/>
    </row>
    <row r="21" spans="1:15" ht="13.2" customHeight="1">
      <c r="A21" s="71" t="s">
        <v>48</v>
      </c>
      <c r="B21" s="21"/>
      <c r="C21" s="21"/>
      <c r="D21" s="21"/>
      <c r="E21" s="21"/>
      <c r="F21" s="10"/>
      <c r="G21" s="10"/>
      <c r="H21" s="10"/>
      <c r="I21" s="10"/>
      <c r="J21" s="10"/>
      <c r="K21" s="11"/>
      <c r="L21" s="5"/>
      <c r="M21" s="59"/>
      <c r="N21" s="45"/>
      <c r="O21" s="8"/>
    </row>
    <row r="22" spans="1:15" ht="13.2" customHeight="1">
      <c r="A22" s="54" t="s">
        <v>49</v>
      </c>
      <c r="B22" s="72">
        <v>10</v>
      </c>
      <c r="C22" s="73" t="s">
        <v>50</v>
      </c>
      <c r="D22" s="72">
        <f>B22*12</f>
        <v>120</v>
      </c>
      <c r="E22" s="73" t="s">
        <v>51</v>
      </c>
      <c r="F22" s="5"/>
      <c r="G22" s="8"/>
      <c r="H22" s="8"/>
      <c r="I22" s="8"/>
      <c r="J22" s="8"/>
      <c r="K22" s="26"/>
      <c r="L22" s="5"/>
      <c r="M22" s="59"/>
      <c r="N22" s="45"/>
      <c r="O22" s="8"/>
    </row>
    <row r="23" spans="1:15" ht="13.2" customHeight="1">
      <c r="A23" s="74" t="s">
        <v>52</v>
      </c>
      <c r="B23" s="55">
        <v>0.0076927</v>
      </c>
      <c r="C23" s="75"/>
      <c r="D23" s="76"/>
      <c r="E23" s="10"/>
      <c r="F23" s="8"/>
      <c r="G23" s="8"/>
      <c r="H23" s="8"/>
      <c r="I23" s="8"/>
      <c r="J23" s="8"/>
      <c r="K23" s="26"/>
      <c r="L23" s="5"/>
      <c r="M23" s="59"/>
      <c r="N23" s="45"/>
      <c r="O23" s="8"/>
    </row>
    <row r="24" spans="1:15" ht="13.2" customHeight="1">
      <c r="A24" s="77" t="s">
        <v>53</v>
      </c>
      <c r="B24" s="78">
        <v>-19.9067</v>
      </c>
      <c r="C24" s="79"/>
      <c r="D24" s="80"/>
      <c r="E24" s="81"/>
      <c r="F24" s="81"/>
      <c r="G24" s="82"/>
      <c r="H24" s="82"/>
      <c r="I24" s="82"/>
      <c r="J24" s="8"/>
      <c r="K24" s="26"/>
      <c r="L24" s="5"/>
      <c r="M24" s="44"/>
      <c r="N24" s="45"/>
      <c r="O24" s="8"/>
    </row>
    <row r="25" spans="1:15" ht="13.2" customHeight="1">
      <c r="A25" s="83"/>
      <c r="B25" s="84" t="s">
        <v>54</v>
      </c>
      <c r="C25" s="85" t="s">
        <v>55</v>
      </c>
      <c r="D25" s="85" t="s">
        <v>56</v>
      </c>
      <c r="E25" s="85" t="s">
        <v>57</v>
      </c>
      <c r="F25" s="85" t="s">
        <v>58</v>
      </c>
      <c r="G25" s="86" t="s">
        <v>59</v>
      </c>
      <c r="H25" s="87"/>
      <c r="I25" s="87"/>
      <c r="J25" s="88"/>
      <c r="K25" s="89"/>
      <c r="L25" s="90"/>
      <c r="M25" s="59"/>
      <c r="N25" s="91"/>
      <c r="O25" s="8"/>
    </row>
    <row r="26" spans="1:15" ht="13.8" customHeight="1">
      <c r="A26" s="92" t="s">
        <v>60</v>
      </c>
      <c r="B26" s="93">
        <f>B20+C20+D20+E20+F20+G20+H20+I20+J20+K20+B24</f>
        <v>-7.53485618925915</v>
      </c>
      <c r="C26" s="94">
        <f>1-EXP(-EXP(B26)*(EXP(B23*D22)-1)/B23)</f>
        <v>0.099983186525363</v>
      </c>
      <c r="D26" s="95">
        <f>141.50225+LN(-0.00553*LN(1-C26))/0.09165</f>
        <v>60.2353420196863</v>
      </c>
      <c r="E26" s="95">
        <f>D26/(1+1.28047*EXP(0.0344329*(-182.344+D26)))</f>
        <v>59.1055907349595</v>
      </c>
      <c r="F26" s="94">
        <f>1-EXP(-0.000520363523*EXP(0.090165*E26))</f>
        <v>0.101782337794384</v>
      </c>
      <c r="G26" s="96"/>
      <c r="H26" s="97"/>
      <c r="I26" s="97"/>
      <c r="J26" s="98"/>
      <c r="K26" s="99"/>
      <c r="L26" s="90"/>
      <c r="M26" s="59"/>
      <c r="N26" s="91"/>
      <c r="O26" s="8"/>
    </row>
    <row r="27" spans="1:15" ht="13.8" customHeight="1">
      <c r="A27" s="100" t="s">
        <v>61</v>
      </c>
      <c r="B27" s="101"/>
      <c r="C27" s="102"/>
      <c r="D27" s="103">
        <f>-K14+D26</f>
        <v>-11.9396579803137</v>
      </c>
      <c r="E27" s="103">
        <f>-K14+E26</f>
        <v>-13.0694092650405</v>
      </c>
      <c r="F27" s="104"/>
      <c r="G27" s="105"/>
      <c r="H27" s="101"/>
      <c r="I27" s="101"/>
      <c r="J27" s="101"/>
      <c r="K27" s="101"/>
      <c r="L27" s="106"/>
      <c r="M27" s="59"/>
      <c r="N27" s="91"/>
      <c r="O27" s="8"/>
    </row>
    <row r="28" spans="1:15" ht="13.2" customHeight="1">
      <c r="A28" s="45"/>
      <c r="B28" s="8"/>
      <c r="C28" s="8"/>
      <c r="D28" s="107"/>
      <c r="E28" s="108"/>
      <c r="F28" s="8"/>
      <c r="G28" s="106"/>
      <c r="H28" s="106"/>
      <c r="I28" s="106"/>
      <c r="J28" s="106"/>
      <c r="K28" s="106"/>
      <c r="L28" s="106"/>
      <c r="M28" s="59"/>
      <c r="N28" s="91"/>
      <c r="O28" s="8"/>
    </row>
    <row r="29" spans="1:15" ht="13.2" customHeight="1">
      <c r="A29" s="45"/>
      <c r="B29" s="109" t="s">
        <v>62</v>
      </c>
      <c r="C29" s="8"/>
      <c r="D29" s="8"/>
      <c r="E29" s="106"/>
      <c r="F29" s="8"/>
      <c r="G29" s="106"/>
      <c r="H29" s="106"/>
      <c r="I29" s="106"/>
      <c r="J29" s="106"/>
      <c r="K29" s="106"/>
      <c r="L29" s="106"/>
      <c r="M29" s="59"/>
      <c r="N29" s="91"/>
      <c r="O29" s="8"/>
    </row>
    <row r="30" spans="1:15" ht="13.2" customHeight="1">
      <c r="A30" s="45"/>
      <c r="B30" s="110" t="s">
        <v>63</v>
      </c>
      <c r="C30" s="8"/>
      <c r="D30" s="8"/>
      <c r="E30" s="8"/>
      <c r="F30" s="8"/>
      <c r="G30" s="106"/>
      <c r="H30" s="106"/>
      <c r="I30" s="106"/>
      <c r="J30" s="106"/>
      <c r="K30" s="106"/>
      <c r="L30" s="106"/>
      <c r="M30" s="59"/>
      <c r="N30" s="91"/>
      <c r="O30" s="8"/>
    </row>
    <row r="31" spans="1:15" ht="13.2" customHeight="1">
      <c r="A31" s="45"/>
      <c r="B31" s="110" t="s">
        <v>64</v>
      </c>
      <c r="C31" s="8"/>
      <c r="D31" s="111"/>
      <c r="E31" s="111"/>
      <c r="F31" s="111"/>
      <c r="G31" s="106"/>
      <c r="H31" s="106"/>
      <c r="I31" s="106"/>
      <c r="J31" s="106"/>
      <c r="K31" s="106"/>
      <c r="L31" s="106"/>
      <c r="M31" s="59"/>
      <c r="N31" s="91"/>
      <c r="O31" s="8"/>
    </row>
    <row r="32" spans="1:15" ht="13.2" customHeight="1">
      <c r="A32" s="45"/>
      <c r="B32" s="110" t="s">
        <v>65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44"/>
      <c r="N32" s="45"/>
      <c r="O32" s="8"/>
    </row>
    <row r="33" spans="1:15" ht="13.2" customHeight="1">
      <c r="A33" s="45"/>
      <c r="B33" s="110" t="s">
        <v>66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9"/>
      <c r="N33" s="45"/>
      <c r="O33" s="8"/>
    </row>
    <row r="34" spans="1:15" ht="13.2" customHeight="1">
      <c r="A34" s="45"/>
      <c r="B34" s="110" t="s">
        <v>67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59"/>
      <c r="N34" s="45"/>
      <c r="O34" s="8"/>
    </row>
    <row r="35" spans="1:15" ht="13.2" customHeight="1">
      <c r="A35" s="4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9"/>
      <c r="N35" s="45"/>
      <c r="O35" s="8"/>
    </row>
    <row r="36" spans="1:15" ht="13.2" customHeight="1">
      <c r="A36" s="45"/>
      <c r="B36" s="109" t="s">
        <v>68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59"/>
      <c r="N36" s="45"/>
      <c r="O36" s="8"/>
    </row>
    <row r="37" spans="1:15" ht="13.2" customHeight="1">
      <c r="A37" s="45"/>
      <c r="B37" s="112" t="s">
        <v>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59"/>
      <c r="N37" s="45"/>
      <c r="O37" s="8"/>
    </row>
    <row r="38" spans="1:15" ht="14.4" customHeight="1">
      <c r="A38" s="45"/>
      <c r="B38" s="113" t="s">
        <v>70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59"/>
      <c r="N38" s="45"/>
      <c r="O38" s="8"/>
    </row>
    <row r="39" spans="1:15" ht="13.2" customHeight="1">
      <c r="A39" s="4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44"/>
      <c r="N39" s="45"/>
      <c r="O39" s="8"/>
    </row>
    <row r="40" spans="1:15" ht="13.2" customHeight="1">
      <c r="A40" s="4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59"/>
      <c r="N40" s="45"/>
      <c r="O40" s="8"/>
    </row>
    <row r="41" spans="1:15" ht="13.2" customHeight="1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59"/>
      <c r="N41" s="45"/>
      <c r="O41" s="8"/>
    </row>
    <row r="42" spans="1:15" ht="13.2" customHeight="1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4"/>
      <c r="N42" s="45"/>
      <c r="O42" s="8"/>
    </row>
    <row r="43" spans="1:15" ht="13.2" customHeight="1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9"/>
      <c r="N43" s="45"/>
      <c r="O43" s="8"/>
    </row>
    <row r="44" spans="1:15" ht="13.2" customHeight="1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59"/>
      <c r="N44" s="45"/>
      <c r="O44" s="8"/>
    </row>
    <row r="45" spans="1:15" ht="13.2" customHeight="1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9"/>
      <c r="N45" s="45"/>
      <c r="O45" s="8"/>
    </row>
    <row r="46" spans="1:15" ht="13.2" customHeight="1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9"/>
      <c r="N46" s="45"/>
      <c r="O46" s="8"/>
    </row>
    <row r="47" spans="1:15" ht="13.2" customHeight="1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9"/>
      <c r="N47" s="45"/>
      <c r="O47" s="8"/>
    </row>
    <row r="48" spans="1:15" ht="13.2" customHeight="1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9"/>
      <c r="N48" s="45"/>
      <c r="O48" s="8"/>
    </row>
    <row r="49" spans="1:15" ht="13.2" customHeight="1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9"/>
      <c r="N49" s="45"/>
      <c r="O49" s="8"/>
    </row>
    <row r="50" spans="1:15" ht="13.2" customHeight="1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9"/>
      <c r="N50" s="45"/>
      <c r="O50" s="8"/>
    </row>
    <row r="51" spans="1:15" ht="13.2" customHeight="1">
      <c r="A51" s="4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44"/>
      <c r="N51" s="45"/>
      <c r="O51" s="8"/>
    </row>
    <row r="52" spans="1:15" ht="13.2" customHeight="1">
      <c r="A52" s="4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45"/>
      <c r="O52" s="8"/>
    </row>
    <row r="53" spans="1:15" ht="13.2" customHeight="1">
      <c r="A53" s="4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45"/>
      <c r="O53" s="8"/>
    </row>
    <row r="54" spans="1:15" ht="13.2" customHeight="1">
      <c r="A54" s="4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45"/>
      <c r="O54" s="8"/>
    </row>
    <row r="55" spans="1:15" ht="14.4" customHeight="1">
      <c r="A55" s="45"/>
      <c r="B55" s="114" t="s">
        <v>71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5"/>
      <c r="O55" s="8"/>
    </row>
    <row r="56" spans="1:15" ht="14.4" customHeight="1">
      <c r="A56" s="45"/>
      <c r="B56" s="114" t="s">
        <v>72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45"/>
      <c r="O56" s="8"/>
    </row>
    <row r="57" spans="1:15" ht="14.4" customHeight="1">
      <c r="A57" s="45"/>
      <c r="B57" s="114" t="s">
        <v>73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45"/>
      <c r="O57" s="8"/>
    </row>
    <row r="58" spans="1:15" ht="14.4" customHeight="1">
      <c r="A58" s="45"/>
      <c r="B58" s="114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45"/>
      <c r="O58" s="8"/>
    </row>
    <row r="59" spans="1:15" ht="14.4" customHeight="1">
      <c r="A59" s="45"/>
      <c r="B59" s="114" t="s">
        <v>75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45"/>
      <c r="O59" s="8"/>
    </row>
    <row r="60" spans="1:15" ht="14.4" customHeight="1">
      <c r="A60" s="45"/>
      <c r="B60" s="114" t="s">
        <v>76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45"/>
      <c r="O60" s="8"/>
    </row>
    <row r="61" spans="1:15" ht="14.4" customHeight="1">
      <c r="A61" s="45"/>
      <c r="B61" s="114" t="s">
        <v>77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45"/>
      <c r="O61" s="8"/>
    </row>
    <row r="62" spans="1:15" ht="14.4" customHeight="1">
      <c r="A62" s="45"/>
      <c r="B62" s="115" t="s">
        <v>78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45"/>
      <c r="O62" s="8"/>
    </row>
    <row r="63" spans="1:15" ht="14.4" customHeight="1">
      <c r="A63" s="116"/>
      <c r="B63" s="117" t="s">
        <v>79</v>
      </c>
      <c r="C63" s="118"/>
      <c r="D63" s="8"/>
      <c r="E63" s="8"/>
      <c r="F63" s="8"/>
      <c r="G63" s="8"/>
      <c r="H63" s="8"/>
      <c r="I63" s="8"/>
      <c r="J63" s="8"/>
      <c r="K63" s="8"/>
      <c r="L63" s="8"/>
      <c r="M63" s="8"/>
      <c r="N63" s="45"/>
      <c r="O63" s="8"/>
    </row>
  </sheetData>
  <mergeCells count="5">
    <mergeCell ref="A1:K1"/>
    <mergeCell ref="A3:K3"/>
    <mergeCell ref="A9:K9"/>
    <mergeCell ref="A5:K5"/>
    <mergeCell ref="A2:K2"/>
  </mergeCells>
  <hyperlinks>
    <hyperlink ref="A3" r:id="rId1" display="Refs:  &quot;An epigenetic biomarker of aging for lifespan and healthspan&quot;, Aging (Albany NY) 10(4)  573-591 (2018 Apr 18)."/>
    <hyperlink ref="A4" r:id="rId2" display="https://www.ncbi.nlm.nih.gov/pmc/articles/PMC5940111/"/>
    <hyperlink ref="D6" r:id="rId3" display="https://www.dropbox.com/s/8wj94be28lt9k7q/DNAmPhenoAge_gen.xls"/>
    <hyperlink ref="B7" r:id="rId4" display="https://agingmetrics.org/CalculatePhenAgeResp.aspx"/>
    <hyperlink ref="G8" r:id="rId5" display="https://agingmetrics.org/ADAMS/"/>
  </hyperlinks>
  <printOptions/>
  <pageMargins left="0.75" right="0.75" top="1" bottom="1" header="0.5" footer="0.5"/>
  <pageSetup horizontalDpi="600" verticalDpi="600" orientation="landscape"/>
  <headerFooter>
    <oddFooter>&amp;C&amp;"Helvetica Neue,Regular"&amp;12&amp;K000000&amp;P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