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1A_Combilytics\_TOP_9_anti-aging_supplements\"/>
    </mc:Choice>
  </mc:AlternateContent>
  <xr:revisionPtr revIDLastSave="0" documentId="13_ncr:1_{B9B1EB9D-FA57-422D-AC01-074B541247C7}" xr6:coauthVersionLast="47" xr6:coauthVersionMax="47" xr10:uidLastSave="{00000000-0000-0000-0000-000000000000}"/>
  <bookViews>
    <workbookView xWindow="34170" yWindow="630" windowWidth="21600" windowHeight="14685" tabRatio="850" firstSheet="1" activeTab="1" xr2:uid="{00000000-000D-0000-FFFF-FFFF00000000}"/>
  </bookViews>
  <sheets>
    <sheet name="stemcells_" sheetId="22" r:id="rId1"/>
    <sheet name="GlyNAC - bulk+caps" sheetId="2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23" l="1"/>
  <c r="G7" i="23"/>
  <c r="G6" i="23"/>
  <c r="E7" i="23"/>
  <c r="F7" i="23" s="1"/>
  <c r="E6" i="23"/>
  <c r="F6" i="23" s="1"/>
  <c r="D33" i="23"/>
  <c r="C33" i="23" s="1"/>
  <c r="D32" i="23"/>
  <c r="D38" i="23"/>
  <c r="C38" i="23" s="1"/>
  <c r="D37" i="23"/>
  <c r="C37" i="23" s="1"/>
  <c r="B22" i="22"/>
  <c r="B23" i="22" s="1"/>
  <c r="B24" i="22" s="1"/>
  <c r="B25" i="22" s="1"/>
  <c r="B26" i="22" s="1"/>
  <c r="B27" i="22" s="1"/>
  <c r="C27" i="22"/>
  <c r="C23" i="22"/>
  <c r="C24" i="22"/>
  <c r="C25" i="22"/>
  <c r="C26" i="22"/>
  <c r="C22" i="22"/>
  <c r="D17" i="22"/>
  <c r="E12" i="22" s="1"/>
  <c r="D3" i="22"/>
  <c r="D7" i="22" s="1"/>
  <c r="H6" i="23" l="1"/>
  <c r="D6" i="23" s="1"/>
  <c r="D11" i="23" s="1"/>
  <c r="H7" i="23"/>
  <c r="D7" i="23" s="1"/>
  <c r="C32" i="23"/>
  <c r="E16" i="22"/>
  <c r="F16" i="22" s="1"/>
  <c r="E14" i="22"/>
  <c r="E13" i="22"/>
  <c r="F13" i="22" s="1"/>
  <c r="E11" i="22"/>
  <c r="D22" i="22" s="1"/>
  <c r="E15" i="22"/>
  <c r="F15" i="22" s="1"/>
  <c r="F12" i="22"/>
  <c r="D23" i="22"/>
  <c r="E23" i="22" s="1"/>
  <c r="F23" i="22" s="1"/>
  <c r="D4" i="22"/>
  <c r="D12" i="23" l="1"/>
  <c r="B38" i="23" s="1"/>
  <c r="E11" i="23"/>
  <c r="B33" i="23"/>
  <c r="B32" i="23"/>
  <c r="G11" i="23" s="1"/>
  <c r="D27" i="22"/>
  <c r="E27" i="22" s="1"/>
  <c r="F27" i="22" s="1"/>
  <c r="F14" i="22"/>
  <c r="D25" i="22"/>
  <c r="E25" i="22" s="1"/>
  <c r="F25" i="22" s="1"/>
  <c r="D24" i="22"/>
  <c r="E24" i="22" s="1"/>
  <c r="F24" i="22" s="1"/>
  <c r="E22" i="22"/>
  <c r="F22" i="22" s="1"/>
  <c r="D26" i="22"/>
  <c r="E26" i="22" s="1"/>
  <c r="F26" i="22" s="1"/>
  <c r="F11" i="22"/>
  <c r="E17" i="22"/>
  <c r="B37" i="23" l="1"/>
  <c r="G12" i="23" s="1"/>
  <c r="F17" i="22"/>
  <c r="E28" i="22"/>
  <c r="D28" i="22"/>
  <c r="F28" i="22"/>
  <c r="C12" i="23"/>
  <c r="E12" i="23"/>
</calcChain>
</file>

<file path=xl/sharedStrings.xml><?xml version="1.0" encoding="utf-8"?>
<sst xmlns="http://schemas.openxmlformats.org/spreadsheetml/2006/main" count="177" uniqueCount="165">
  <si>
    <t>Cap Size</t>
  </si>
  <si>
    <t>Astragalus membranaceus</t>
  </si>
  <si>
    <t>https://en.wikipedia.org/wiki/Astragalus_propinquus</t>
  </si>
  <si>
    <t>1) Polysaccharides, flavonoids, and astragalosides extracted from Astragalus membranaceus, which has many positive effects on stem cells and the cardiovascular and immune systems.</t>
  </si>
  <si>
    <t>Vaccinium extract</t>
  </si>
  <si>
    <t>https://en.wikipedia.org/wiki/Vaccinium_myrtillus</t>
  </si>
  <si>
    <t>2) Proprietary natural bilberry flavonoids and other compounds from a stabilized nutraceutical grade medicinal Vaccinium extract. Activate metabolic PPARS and helps maintain healthy levels of cholesterol as well as exercise and age related inflammation.</t>
  </si>
  <si>
    <t>Oligo-proanthocyanidins</t>
  </si>
  <si>
    <t>https://en.wikipedia.org/wiki/Proanthocyanidin</t>
  </si>
  <si>
    <t>3) Flavonoids and oligo-proanthocyanidins (OPCs) extracted from Pine Bark, which reduce oxidative stress, protect DNA, and help maintain healthy levels of exercise and age related inflammation.</t>
  </si>
  <si>
    <t>L-Theanine</t>
  </si>
  <si>
    <t>https://en.wikipedia.org/wiki/Theanine</t>
  </si>
  <si>
    <t>4) L-Theanine, which is a natural amino acid from Camellia sinesis that reduces mental stress and inflammation while improving cognition and protecting brain cells from ischemic or toxic injury.</t>
  </si>
  <si>
    <t>Pterocarpus Marsupium,</t>
  </si>
  <si>
    <t>https://en.wikipedia.org/wiki/Pterocarpus_marsupium</t>
  </si>
  <si>
    <t>5) Pterocarpus Marsupium, which contains two stable resveratrol analogs which promote stem cells, lower inflammation, and stabilized metabolism.</t>
  </si>
  <si>
    <t>Polygonum Multiflorium</t>
  </si>
  <si>
    <t>https://en.wikipedia.org/wiki/Reynoutria_multiflora</t>
  </si>
  <si>
    <t>6) Polygonum Multiflorium stem stem is a popular Chinese herbal tonic that fights premature aging and promotes youthfulness. Polygonum is reported to enhance fertility by improving sperm count in men and egg vitality in women. Polygonum is also widely used in Asia to strengthen muscle and is thus used by many athletes as an essential tonic for providing strength and stamina to the body.</t>
  </si>
  <si>
    <t>Modern research has supported Polygonum multiflorium stem in that animal studies have proven that it can extend lifespan and improve the quality of life. Polygonum appears to protect the liver and brain against damage, perhaps by improving immune and cardiovascular health. The stem sections of Polygonum multiflorium are also calming to the nervous system and promote sounder sleep. Life Code® uses a proprietary Polygonum multiflorium stem extract.</t>
  </si>
  <si>
    <t>Schisandra Berry</t>
  </si>
  <si>
    <t>https://en.wikipedia.org/wiki/Schisandra_chinensis</t>
  </si>
  <si>
    <t>7) Schisandra Berry is used by many Chinese women to preserve their youthful beauty. For thousands of years, Schisandra has been prized as an antiaging tonic that increases stamina and mental clarity, while fighting stress and fatigue. In Chinese traditional medicine, Schisandra berry has been used for liver disorders and to enhance resistance to infection and promote skin health and better sleep.</t>
  </si>
  <si>
    <t>Fo-Ti Root</t>
  </si>
  <si>
    <t>Legend has it that Professor Li Chung Yun took daily doses of Fo-Ti to live to be 256 and is said to have outlived 23 wives and spawned 11 generations of descendents before his death in 1933. While it is unlikely that he really lived to such an old age there is scientific support for Fo-Ti as beneficial for health and longevity.</t>
  </si>
  <si>
    <t>Like the Indian Keno bark, Fo-ti contains resveratrol analogs and likely acts by various mechanism, which includes liver detoxification and protection of skin from UVB radiation. Life Code® uses a proprietary Fo-Ti root extract.</t>
  </si>
  <si>
    <t>Camellia sinensis</t>
  </si>
  <si>
    <t>https://en.wikipedia.org/wiki/Camellia_sinensis</t>
  </si>
  <si>
    <t>9) Camellia sinensis has many bioactive polyphenols including the potent epigallocatechin-3-gallate (EGCG). A 2006 Japanese study published in the Journal of the American Medical Association reports that adults aged 40 to 79 years of age who drank an average of 5 or more cups of tea per day had a significantly lower risk of dying from all causes (23% lower for females and 12% lower for males). The study tracked more than 40,000 adults for up to 11 years and found dramatically lower rates of cardiovascular disease and strokes in those drinking 5 or more cups of tea.</t>
  </si>
  <si>
    <t>epigallocatechin-3-gallate</t>
  </si>
  <si>
    <t>https://en.wikipedia.org/wiki/Epigallocatechin_gallate</t>
  </si>
  <si>
    <t>Many studies have found that adults drinking 3 or more cups of tea per day have significantly less cancer. Other studies have found that green tea helps protect against age-related cognitive decline, kidney disease, periodontal disease, and type 2 diabetes. Green tea also promotes visceral fat loss and higher endurance levels.</t>
  </si>
  <si>
    <t>Summarizing all of the thousands of studies on tea and tea polyphenols that have been published, it can be concluded that tea polyphenols preserve health and youth. This conclusion is backed up by gene studies showing that tea polyphenols decrease insulin-like growth factor-1 (IGF-1), which is a highly conserved genetic pathway that has been strongly linked to aging in yeast, worms, mice, and humans. If everyone could drink 4 to 5 cups of green tea each day, they could enjoy these important health benefits, but for most people drinking that much green tea can disturb their sleep patterns.</t>
  </si>
  <si>
    <t>Life Code® uses a nutraceutical grade green tea extract that has 98% polyphenols and 50% ESCG that provides the polyphenol and ESCG equivalent of 4 to 5 cups of green tea with only 2% of the caffeine. Thus, most or all of the benefits of green tea are provided without concerns about disturbing sleep.</t>
  </si>
  <si>
    <t>Drynaria Rhizome</t>
  </si>
  <si>
    <t>10) Drynaria Rhizome is used extensively in traditional Chinese medicine as an effective herb for healing bones, ligaments, tendons, and lower back problems. Eastern martial art practitioners have used Drynaria for thousands of years to help in recovering from sprains, bruises, and stress fractures.</t>
  </si>
  <si>
    <t>Drynaria has also helped in many cases of bleeding gums and tinnitus (ringing in the ears). The active components of Drynaria protect bone forming cells by enhancing calcium absorption and other mechanisms. Drynaria is also reported to act as a kidney tonic and to promote hair growth and wound healing. Life Code® uses a proprietary Drynaria rhizome extract.</t>
  </si>
  <si>
    <t>Safety: The extracts in both versions of Stem Cell 100® are pharmaceutical grade and have been individually tested in both animals and humans without significant safety issues. Those with pre-existing conditions of diabetes or hypertension should coordinate this product with your doctor, as lower blood glucose or reduced blood pressure can result from taking the recommended dose of this product.</t>
  </si>
  <si>
    <t>Warnings: may lower glucose and/or blood pressure in some individuals. The supplement is not recommended for pregnant, lactating, or hypoglycemic individuals.</t>
  </si>
  <si>
    <t>References</t>
  </si>
  <si>
    <t>1. Yu, Q., Y.S. Bai, and J. Lin, [Effect of astragalus injection combined with mesenchymal stem cells transplantation for repairing the Spinal cord injury in rats]. Zhongguo Zhong Xi Yi Jie He Za Zhi, 2010. 30(4): p. 393-7.</t>
  </si>
  <si>
    <t>2. Xu, C.J., et al., [Effect of astragalus polysaccharides on the proliferation and ultrastructure of dog bone marrow stem cells induced into osteoblasts in vitro]. Hua Xi Kou Qiang Yi Xue Za Zhi, 2007. 25(5): p. 432-6.</t>
  </si>
  <si>
    <t>3. Xu, C.J., et al., [Effects of astragalus polysaccharides-chitosan/polylactic acid scaffolds and bone marrow stem cells on repairing supra-alveolar periodontal defects in dogs]. Zhong Nan Da Xue Xue Bao Yi Xue Ban, 2006. 31(4): p. 512-7.</t>
  </si>
  <si>
    <t>4. Zhu, X. and B. Zhu, [Effect of Astragalus membranaceus injection on megakaryocyte hematopoiesis in anemic mice]. Hua Xi Yi Ke Da Xue Xue Bao, 2001. 32(4): p. 590-2.</t>
  </si>
  <si>
    <t>5. Qiu, L.H., X.J. Xie, and B.Q. Zhang, Astragaloside IV improves homocysteine-induced acute phase endothelial dysfunction via antioxidation. Biol Pharm Bull, 2010. 33(4): p. 641-6.</t>
  </si>
  <si>
    <t>6. Araghi-Niknam, M., et al., Pine bark extract reduces platelet aggregation. Integr Med, 2000. 2(2): p. 73-77.</t>
  </si>
  <si>
    <t>7. Rohdewald, P., A review of the French maritime pine bark extract (Pycnogenol), a herbal medication with a diverse clinical pharmacology. Int J Clin Pharmacol Ther, 2002. 40(4): p. 158-68.</t>
  </si>
  <si>
    <t>8. Koch, R., Comparative study of Venostasin and Pycnogenol in chronic venous insufficiency. Phytother Res, 2002. 16 Suppl 1: p. S1-5.</t>
  </si>
  <si>
    <t>9. Rimando, A.M., et al., Pterostilbene, a new agonist for the peroxisome proliferator-activated receptor alpha-isoform, lowers plasma lipoproteins and cholesterol in hypercholesterolemic hamsters. J Agric Food Chem, 2005. 53(9): p. 3403-7.</t>
  </si>
  <si>
    <t>10. Manickam, M., et al., Antihyperglycemic activity of phenolics from Pterocarpus marsupium. J Nat Prod, 1997. 60(6): p. 609-10.</t>
  </si>
  <si>
    <t>11. Grover, J.K., V. Vats, and S.S. Yadav, Pterocarpus marsupium extract (Vijayasar) prevented the alteration in metabolic patterns induced in the normal rat by feeding an adequate diet containing fructose as sole carbohydrate. Diabetes Obes Metab, 2005. 7(4): p. 414-20.</t>
  </si>
  <si>
    <t>12. Mao, X.Q., et al., Astragalus polysaccharide reduces hepatic endoplasmic reticulum stress and restores glucose homeostasis in a diabetic KKAy mouse model. Acta Pharmacol Sin, 2007. 28(12): p. 1947-56.</t>
  </si>
  <si>
    <t>13. Schafer, A. and P. Hogger, Oligomeric procyanidins of French maritime pine bark extract (Pycnogenol) effectively inhibit alpha-glucosidase. Diabetes Res Clin Pract, 2007. 77(1): p. 41-6.</t>
  </si>
  <si>
    <t>14. Kwak, C.J., et al., Antihypertensive effect of French maritime pine bark extract (Flavangenol): possible involvement of endothelial nitric oxide-dependent vasorelaxation. J Hypertens, 2009. 27(1): p. 92-101.</t>
  </si>
  <si>
    <t>15. Xue, B., et al., Effect of total flavonoid fraction of Astragalus complanatus R.Brown on angiotensin II-induced portal-vein contraction in hypertensive rats. Phytomedicine, 2008.</t>
  </si>
  <si>
    <t>16. Mizuno, C.S., et al., Design, synthesis, biological evaluation and docking studies of pterostilbene analogs inside PPARalpha. Bioorg Med Chem, 2008. 16(7): p. 3800-8.</t>
  </si>
  <si>
    <t>17. Sato, M., et al., Dietary pine bark extract reduces atherosclerotic lesion development in male ApoE-deficient mice by lowering the serum cholesterol level. Biosci Biotechnol Biochem, 2009. 73(6): p. 1314-7.</t>
  </si>
  <si>
    <t>18. Kimura, Y. and M. Sumiyoshi, French Maritime Pine Bark (Pinus maritima Lam.) Extract (Flavangenol) Prevents Chronic UVB Radiation-induced Skin Damage and Carcinogenesis in Melanin-possessing Hairless Mice. Photochem Photobiol, 2010.</t>
  </si>
  <si>
    <t>19. Pavlou, P., et al., In-vivo data on the influence of tobacco smoke and UV light on murine skin. Toxicol Ind Health, 2009. 25(4-5): p. 231-9.</t>
  </si>
  <si>
    <t>20. Ni, Z., Y. Mu, and O. Gulati, Treatment of melasma with Pycnogenol. Phytother Res, 2002. 16(6): p. 567-71.</t>
  </si>
  <si>
    <t>21. Bito, T., et al., Pine bark extract pycnogenol downregulates IFN-gamma-induced adhesion of T cells to human keratinocytes by inhibiting inducible ICAM-1 expression. Free Radic Biol Med, 2000. 28(2): p. 219-27.</t>
  </si>
  <si>
    <t>22. Rihn, B., et al., From ancient remedies to modern therapeutics: pine bark uses in skin disorders revisited. Phytother Res, 2001. 15(1): p. 76-8.</t>
  </si>
  <si>
    <t>23. Saliou, C., et al., Solar ultraviolet-induced erythema in human skin and nuclear factor-kappa-B-dependent gene expression in keratinocytes are modulated by a French maritime pine bark extract. Free Radic Biol Med, 2001. 30(2): p. 154-60.</t>
  </si>
  <si>
    <t>24. Van Wijk, E.P., R. Van Wijk, and S. Bosman, Using ultra-weak photon emission to determine the effect of oligomeric proanthocyanidins on oxidative stress of human skin. J Photochem Photobiol B, 2010. 98(3): p. 199-206.</t>
  </si>
  <si>
    <t>25. Haskell, C.F., et al., The effects of L-theanine, caffeine and their combination on cognition and mood. Biol Psychol, 2008. 77(2): p. 113-22.</t>
  </si>
  <si>
    <t>26. Owen, G.N., et al., The combined effects of L-theanine and caffeine on cognitive performance and mood. Nutr Neurosci, 2008. 11(4): p. 193-8.</t>
  </si>
  <si>
    <t>27. Yamada, T., et al., Effects of theanine, a unique amino acid in tea leaves, on memory in a rat behavioral test. Biosci Biotechnol Biochem, 2008. 72(5): p. 1356-9.</t>
  </si>
  <si>
    <t>28. Jia, R.Z., et al., [Neuroprotective effects of Astragulus membranaceus on hypoxia-ischemia brain damage in neonatal rat hippocampus]. Zhongguo Zhong Yao Za Zhi, 2003. 28(12): p. 1174-7.</t>
  </si>
  <si>
    <t>29. Nathan, P.J., et al., The neuropharmacology of L-theanine(N-ethyl-L-glutamine): a possible neuroprotective and cognitive enhancing agent. J Herb Pharmacother, 2006. 6(2): p. 21-30.</t>
  </si>
  <si>
    <t>30. Nobre, A.C., A. Rao, and G.N. Owen, L-theanine, a natural constituent in tea, and its effect on mental state. Asia Pac J Clin Nutr, 2008. 17 Suppl 1: p. 167-8.</t>
  </si>
  <si>
    <t>31. Murakami, S., et al., Effects of oral supplementation with cystine and theanine on the immune function of athletes in endurance exercise: randomized, double-blind, placebo-controlled trial. Biosci Biotechnol Biochem, 2009. 73(4): p. 817-21.</t>
  </si>
  <si>
    <t>32. Kawada, S., et al., Cystine and theanine supplementation restores high-intensity resistance exercise-induced attenuation of natural killer cell activity in well-trained men. J Strength Cond Res, 2010. 24(3): p. 846-51.</t>
  </si>
  <si>
    <t>33. Hu, Y.C. and J.Y. Hou, [Effect of zhimu and huangqi on cardiac hypertrophy and response to stimulation in mice]. Zhongguo Zhong Yao Za Zhi, 2003. 28(4): p. 369-74.</t>
  </si>
  <si>
    <t>34. Chen, K.T., et al., Reducing fatigue of athletes following oral administration of huangqi jianzhong tang. Acta Pharmacol Sin, 2002. 23(8): p. 757-61.</t>
  </si>
  <si>
    <t>35. Luo, H.M., R.H. Dai, and Y. Li, [Nuclear cardiology study on effective ingredients of Astragalus membranaceus in treating heart failure]. Zhongguo Zhong Xi Yi Jie He Za Zhi, 1995. 15(12): p. 707-9.</t>
  </si>
  <si>
    <t>36. Sugiura, H., et al., [Effects of exercise in the growing stage in mice and of Astragalus membranaceus on immune functions]. Nippon Eiseigaku Zasshi, 1993. 47(6): p. 1021-31.</t>
  </si>
  <si>
    <t>37. Cho, W.C. and K.N. Leung, In vitro and in vivo anti-tumor effects of Astragalus membranaceus. Cancer Lett, 2007. 252(1): p. 43-54.</t>
  </si>
  <si>
    <t>38. Kong, X., et al., Effects of Chinese herbal medicinal ingredients on peripheral lymphocyte proliferation and serum antibody titer after vaccination in chicken. Int Immunopharmacol, 2004. 4(7): p. 975-82.</t>
  </si>
  <si>
    <t>39. Takagi, Y., et al., Combined administration of (L)-cystine and (L)-theanine enhances immune functions and protects against influenza virus infection in aged mice. J Vet Med Sci, 2010. 72(2): p. 157-65.</t>
  </si>
  <si>
    <t>40. Tin, M.M., et al., Astragalus saponins induce growth inhibition and apoptosis in human colon cancer cells and tumor xenograft. Carcinogenesis, 2007. 28(6): p. 1347-55.</t>
  </si>
  <si>
    <t>41. Mannal, P.W., et al., Pterostilbene inhibits pancreatic cancer in vitro. J Gastrointest Surg, 2010. 14(5): p. 873-9.</t>
  </si>
  <si>
    <t>42. Paul, S., et al., Dietary intake of pterostilbene, a constituent of blueberries, inhibits the {beta}-catenin/p65 downstream signaling pathway and colon carcinogenesis in rats. Carcinogenesis, 2010.</t>
  </si>
  <si>
    <t>43. Paul, S., et al., Anti-inflammatory action of pterostilbene is mediated through the p38 mitogen-activated protein kinase pathway in colon cancer cells. Cancer Prev Res (Phila Pa), 2009. 2(7): p. 650-7.</t>
  </si>
  <si>
    <t>44. Suh, N., et al., Pterostilbene, an active constituent of blueberries, suppresses aberrant crypt foci formation in the azoxymethane-induced colon carcinogenesis model in rats. Clin Cancer Res, 2007. 13(1): p. 350-5.</t>
  </si>
  <si>
    <t>45. Chakraborty, A., et al., In vitro evaluation of the cytotoxic, anti-proliferative and anti-oxidant properties of pterostilbene isolated from Pterocarpus marsupium. Toxicol In Vitro, 2010. 24(4): p. 1215-28.</t>
  </si>
  <si>
    <t>46. Alosi, J.A., et al., Pterostilbene inhibits breast cancer in vitro through mitochondrial depolarization and induction of caspase-dependent apoptosis. J Surg Res, 2010. 161(2): p. 195-201.</t>
  </si>
  <si>
    <t>Pine Bark</t>
  </si>
  <si>
    <t>Astragalus</t>
  </si>
  <si>
    <t>Formula Preparation Worksheet – check off items used and verify weights</t>
  </si>
  <si>
    <t>Prepared by:</t>
  </si>
  <si>
    <t>Date:</t>
  </si>
  <si>
    <t>Batch Number:</t>
  </si>
  <si>
    <t>Step 1</t>
  </si>
  <si>
    <t>Mix compounds in numerical order</t>
  </si>
  <si>
    <t>Batch in gms</t>
  </si>
  <si>
    <t>Ingredient Name</t>
  </si>
  <si>
    <t>Ingredient %</t>
  </si>
  <si>
    <t>Supplier</t>
  </si>
  <si>
    <t>Lot #</t>
  </si>
  <si>
    <t>Target Range %</t>
  </si>
  <si>
    <t>Total yield in GRAMS</t>
  </si>
  <si>
    <t>Mg per day</t>
  </si>
  <si>
    <t>Caps per batch</t>
  </si>
  <si>
    <t>Batch Size mg:</t>
  </si>
  <si>
    <t>FOR Ratio</t>
  </si>
  <si>
    <t>Batch Provides x days</t>
  </si>
  <si>
    <t>Check</t>
  </si>
  <si>
    <t>Schisandra berry is classified as an adaptogen, which can stimulate the central nervous system, increase brain efficiency, improve reflexes, and enhance endurance. Modern research indicates that Schisandra berry extracts have a protective effect on the liver and promote immunity. A double-blind human trial suggested that Schisandra berry may help patients with viral hepatitis, which is very prevalent in China.
Recent work indicates that the liver is protected by the enhanced production of glutathione peroxidase, which helps detoxify the liver. Life Code® uses a proprietary Schisandra berry extract.</t>
  </si>
  <si>
    <t xml:space="preserve">8) Fo-Ti Root (aka He-Shou-Wu) is one of the most widely used Chinese herbal medicines to restore blood, kidney, liver, and cardiovascular health. Fo-Ti is claimed to have powerful rejuvenating effects on the brain, endocrine glands, the immune system, and sexual vigor.
</t>
  </si>
  <si>
    <t>shishandra</t>
  </si>
  <si>
    <t>EGCG</t>
  </si>
  <si>
    <t>mg per cap</t>
  </si>
  <si>
    <t>&lt; caps per day</t>
  </si>
  <si>
    <t>mg's per day</t>
  </si>
  <si>
    <t>Functional Evaluation</t>
  </si>
  <si>
    <t>Active Stem Cell 100 Ingredients: There are ten herbal components that make up the patent-pending combination in Stem Cell 100®. The herbal components are highly extracted natural herbs that are standardized for active components that promote adult stem cells and lower inflammation:
https://store.lifecoderx.com/products/stem-cell-100-plus
650 mg of a propretory blend</t>
  </si>
  <si>
    <t>https://en.wikipedia.org/wiki/Drynaria
https://pubmed.ncbi.nlm.nih.gov/15633809/</t>
  </si>
  <si>
    <t>target mg</t>
  </si>
  <si>
    <t>Fo-Ti (He shou wu)</t>
  </si>
  <si>
    <t>Glycine</t>
  </si>
  <si>
    <t>NAC</t>
  </si>
  <si>
    <t>Dose gm</t>
  </si>
  <si>
    <t>gm per kg
of body wt</t>
  </si>
  <si>
    <t>https://www.sciencedaily.com/releases/2021/03/210329122746.htm</t>
  </si>
  <si>
    <t>https://onlinelibrary.wiley.com/doi/10.1002/ctm2.372</t>
  </si>
  <si>
    <t>In study</t>
  </si>
  <si>
    <t>per kg body wt
mmol</t>
  </si>
  <si>
    <t>per kg body wt
mol</t>
  </si>
  <si>
    <t>molecular wt
g/mol</t>
  </si>
  <si>
    <t>Cap size</t>
  </si>
  <si>
    <t>NAC dose</t>
  </si>
  <si>
    <t>Glycine Dose</t>
  </si>
  <si>
    <t>Glycine + NAC</t>
  </si>
  <si>
    <t>https://pubchem.ncbi.nlm.nih.gov/compound/Glycine</t>
  </si>
  <si>
    <t>https://pubchem.ncbi.nlm.nih.gov/compound/Acetylcysteine</t>
  </si>
  <si>
    <t>ONLY CHANGE VARIABLES IN YELLOW</t>
  </si>
  <si>
    <t>bulk powder</t>
  </si>
  <si>
    <t>https://purebulk.com/</t>
  </si>
  <si>
    <t xml:space="preserve">https://www.bulksupplements.com </t>
  </si>
  <si>
    <t>Molecular wt information</t>
  </si>
  <si>
    <t>Body Wt
kg and Lb</t>
  </si>
  <si>
    <t>If the molar mass is 100 g/mol, each mole weighs 100 g or 100,000 mg - a mmol is a mol *1,000 - 1 mol = 1,000 mmol</t>
  </si>
  <si>
    <t>Studies</t>
  </si>
  <si>
    <t>Sources for compounds</t>
  </si>
  <si>
    <t>Per/Kg</t>
  </si>
  <si>
    <t>Per/gm</t>
  </si>
  <si>
    <t>Per.Mg</t>
  </si>
  <si>
    <t>Per Day</t>
  </si>
  <si>
    <t>NAC Cost per day</t>
  </si>
  <si>
    <t>Glycine Cost per day</t>
  </si>
  <si>
    <t>Best Price per day</t>
  </si>
  <si>
    <t>Dose from Study</t>
  </si>
  <si>
    <t>glycine</t>
  </si>
  <si>
    <t>mmol/kg/day</t>
  </si>
  <si>
    <t>mmol/kg/day, provided as N-acetylcysteine [NAC]</t>
  </si>
  <si>
    <t>gm/mol</t>
  </si>
  <si>
    <t>NAC (cysteine)</t>
  </si>
  <si>
    <t>Total Bulk gm</t>
  </si>
  <si>
    <t>Caps</t>
  </si>
  <si>
    <t xml:space="preserve"> cap size mg</t>
  </si>
  <si>
    <t>Step 1 establish dose based on body weight</t>
  </si>
  <si>
    <t>Step 2 decide on dose format - capsules and/or bulk powder</t>
  </si>
  <si>
    <t>Many studies use molecular weight to indicate dosing.  To convert moles to grams see the information below</t>
  </si>
  <si>
    <t>Since the doses used in the studies are very high, getting the compounds at a reasonable price is important.</t>
  </si>
  <si>
    <t>Lower does have been evaluated in other studies with diminishing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</si>
</sst>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0.0"/>
    <numFmt numFmtId="165" formatCode="0.000"/>
    <numFmt numFmtId="166" formatCode="#,##0.00&quot; &quot;[$€-407];[Red]&quot;-&quot;#,##0.00&quot; &quot;[$€-407]"/>
    <numFmt numFmtId="167" formatCode="[$-1009]General"/>
    <numFmt numFmtId="168" formatCode="[$-1009]yyyy\-mm\-dd"/>
    <numFmt numFmtId="169" formatCode="_-* #,##0_-;\-* #,##0_-;_-* &quot;-&quot;??_-;_-@_-"/>
    <numFmt numFmtId="170" formatCode="[$-1009]0.0"/>
    <numFmt numFmtId="171" formatCode="[$-1009]0.00%"/>
    <numFmt numFmtId="172" formatCode="[$-1009]#,##0.00;[Red][$-1009]&quot;-&quot;#,##0.00"/>
    <numFmt numFmtId="173" formatCode="[$-1009]#,##0.0"/>
    <numFmt numFmtId="174" formatCode="_-&quot;$&quot;* #,##0.0000_-;\-&quot;$&quot;* #,##0.0000_-;_-&quot;$&quot;* &quot;-&quot;??_-;_-@_-"/>
    <numFmt numFmtId="175" formatCode="_-&quot;$&quot;* #,##0.00000_-;\-&quot;$&quot;* #,##0.00000_-;_-&quot;$&quot;* &quot;-&quot;??_-;_-@_-"/>
  </numFmts>
  <fonts count="22">
    <font>
      <sz val="11"/>
      <color theme="1"/>
      <name val="Arial"/>
      <family val="2"/>
    </font>
    <font>
      <b/>
      <i/>
      <sz val="16"/>
      <color theme="1"/>
      <name val="Arial"/>
      <family val="2"/>
    </font>
    <font>
      <b/>
      <i/>
      <u/>
      <sz val="11"/>
      <color theme="1"/>
      <name val="Arial"/>
      <family val="2"/>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sz val="11"/>
      <color theme="1"/>
      <name val="Arial"/>
      <family val="2"/>
    </font>
    <font>
      <u/>
      <sz val="11"/>
      <color theme="10"/>
      <name val="Arial"/>
      <family val="2"/>
    </font>
    <font>
      <sz val="11"/>
      <color theme="0"/>
      <name val="Arial"/>
      <family val="2"/>
    </font>
    <font>
      <sz val="10"/>
      <color rgb="FF000000"/>
      <name val="Arial1"/>
    </font>
    <font>
      <b/>
      <sz val="14"/>
      <color rgb="FF000000"/>
      <name val="Arial"/>
      <family val="2"/>
    </font>
    <font>
      <b/>
      <sz val="11"/>
      <color rgb="FF000000"/>
      <name val="Arial"/>
      <family val="2"/>
    </font>
    <font>
      <sz val="10"/>
      <color rgb="FF000000"/>
      <name val="Arial"/>
      <family val="2"/>
    </font>
    <font>
      <sz val="11"/>
      <color rgb="FF000000"/>
      <name val="Arial"/>
      <family val="2"/>
    </font>
    <font>
      <i/>
      <sz val="11"/>
      <color rgb="FF000000"/>
      <name val="Arial"/>
      <family val="2"/>
    </font>
    <font>
      <sz val="12"/>
      <color theme="1"/>
      <name val="Arial"/>
      <family val="2"/>
    </font>
    <font>
      <b/>
      <sz val="12"/>
      <color rgb="FF000000"/>
      <name val="Arial"/>
      <family val="2"/>
    </font>
    <font>
      <sz val="10"/>
      <color theme="2" tint="-0.499984740745262"/>
      <name val="Arial"/>
      <family val="2"/>
    </font>
    <font>
      <i/>
      <sz val="9"/>
      <color theme="1"/>
      <name val="Arial"/>
      <family val="2"/>
    </font>
    <font>
      <sz val="10"/>
      <color theme="1"/>
      <name val="Arial"/>
      <family val="2"/>
    </font>
    <font>
      <b/>
      <sz val="11"/>
      <color theme="1"/>
      <name val="Arial"/>
      <family val="2"/>
    </font>
  </fonts>
  <fills count="11">
    <fill>
      <patternFill patternType="none"/>
    </fill>
    <fill>
      <patternFill patternType="gray125"/>
    </fill>
    <fill>
      <patternFill patternType="solid">
        <fgColor rgb="FFFFFF99"/>
        <bgColor indexed="64"/>
      </patternFill>
    </fill>
    <fill>
      <patternFill patternType="solid">
        <fgColor theme="9" tint="0.59999389629810485"/>
        <bgColor rgb="FFFFFF99"/>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9FF66"/>
        <bgColor indexed="64"/>
      </patternFill>
    </fill>
    <fill>
      <patternFill patternType="solid">
        <fgColor theme="7" tint="0.79998168889431442"/>
        <bgColor indexed="64"/>
      </patternFill>
    </fill>
    <fill>
      <patternFill patternType="solid">
        <fgColor theme="6" tint="0.79998168889431442"/>
        <bgColor indexed="64"/>
      </patternFill>
    </fill>
  </fills>
  <borders count="44">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style="thin">
        <color rgb="FF000000"/>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1" fillId="0" borderId="0">
      <alignment horizontal="center"/>
    </xf>
    <xf numFmtId="0" fontId="1" fillId="0" borderId="0">
      <alignment horizontal="center" textRotation="90"/>
    </xf>
    <xf numFmtId="0" fontId="2" fillId="0" borderId="0"/>
    <xf numFmtId="166" fontId="2" fillId="0" borderId="0"/>
    <xf numFmtId="43" fontId="7" fillId="0" borderId="0" applyFont="0" applyFill="0" applyBorder="0" applyAlignment="0" applyProtection="0"/>
    <xf numFmtId="0" fontId="8" fillId="0" borderId="0" applyNumberFormat="0" applyFill="0" applyBorder="0" applyAlignment="0" applyProtection="0"/>
    <xf numFmtId="167" fontId="10" fillId="0" borderId="0"/>
    <xf numFmtId="44" fontId="7" fillId="0" borderId="0" applyFont="0" applyFill="0" applyBorder="0" applyAlignment="0" applyProtection="0"/>
  </cellStyleXfs>
  <cellXfs count="187">
    <xf numFmtId="0" fontId="0" fillId="0" borderId="0" xfId="0"/>
    <xf numFmtId="0" fontId="0" fillId="0" borderId="0" xfId="0" applyAlignment="1">
      <alignment vertical="top"/>
    </xf>
    <xf numFmtId="0" fontId="0" fillId="0" borderId="0" xfId="0" applyAlignment="1">
      <alignment horizontal="center"/>
    </xf>
    <xf numFmtId="0" fontId="6" fillId="0" borderId="0" xfId="0" applyFont="1" applyAlignment="1">
      <alignment vertical="top"/>
    </xf>
    <xf numFmtId="0" fontId="0" fillId="0" borderId="0" xfId="0" applyAlignment="1">
      <alignment horizontal="center" vertical="center"/>
    </xf>
    <xf numFmtId="0" fontId="0" fillId="0" borderId="7" xfId="0" applyBorder="1"/>
    <xf numFmtId="0" fontId="8" fillId="0" borderId="0" xfId="6"/>
    <xf numFmtId="0" fontId="0" fillId="0" borderId="9" xfId="0" applyBorder="1"/>
    <xf numFmtId="0" fontId="0" fillId="0" borderId="0" xfId="0" applyAlignment="1">
      <alignment horizontal="right"/>
    </xf>
    <xf numFmtId="167" fontId="12" fillId="0" borderId="13" xfId="7" applyFont="1" applyBorder="1" applyAlignment="1">
      <alignment horizontal="right"/>
    </xf>
    <xf numFmtId="167" fontId="12" fillId="0" borderId="1" xfId="7" applyFont="1" applyBorder="1" applyAlignment="1">
      <alignment horizontal="left"/>
    </xf>
    <xf numFmtId="167" fontId="12" fillId="0" borderId="1" xfId="7" applyFont="1" applyBorder="1" applyAlignment="1">
      <alignment horizontal="right"/>
    </xf>
    <xf numFmtId="167" fontId="12" fillId="0" borderId="1" xfId="7" applyFont="1" applyBorder="1"/>
    <xf numFmtId="164" fontId="0" fillId="0" borderId="0" xfId="0" applyNumberFormat="1"/>
    <xf numFmtId="168" fontId="12" fillId="0" borderId="1" xfId="7" applyNumberFormat="1" applyFont="1" applyBorder="1" applyAlignment="1">
      <alignment horizontal="left"/>
    </xf>
    <xf numFmtId="167" fontId="12" fillId="0" borderId="13" xfId="7" applyFont="1" applyBorder="1"/>
    <xf numFmtId="167" fontId="12" fillId="0" borderId="14" xfId="7" applyFont="1" applyBorder="1" applyAlignment="1">
      <alignment horizontal="left"/>
    </xf>
    <xf numFmtId="167" fontId="12" fillId="0" borderId="2" xfId="7" applyFont="1" applyBorder="1" applyAlignment="1">
      <alignment horizontal="right"/>
    </xf>
    <xf numFmtId="0" fontId="0" fillId="3" borderId="13" xfId="0" applyFill="1" applyBorder="1" applyAlignment="1">
      <alignment horizontal="center" vertical="center" textRotation="90"/>
    </xf>
    <xf numFmtId="167" fontId="12" fillId="3" borderId="13" xfId="7" applyFont="1" applyFill="1" applyBorder="1"/>
    <xf numFmtId="167" fontId="15" fillId="3" borderId="13" xfId="7" applyFont="1" applyFill="1" applyBorder="1" applyAlignment="1">
      <alignment horizontal="right"/>
    </xf>
    <xf numFmtId="167" fontId="15" fillId="3" borderId="15" xfId="7" applyFont="1" applyFill="1" applyBorder="1" applyAlignment="1">
      <alignment horizontal="right"/>
    </xf>
    <xf numFmtId="167" fontId="15" fillId="3" borderId="13" xfId="7" applyFont="1" applyFill="1" applyBorder="1" applyAlignment="1">
      <alignment horizontal="center"/>
    </xf>
    <xf numFmtId="167" fontId="15" fillId="3" borderId="13" xfId="7" applyFont="1" applyFill="1" applyBorder="1"/>
    <xf numFmtId="0" fontId="0" fillId="0" borderId="14" xfId="0" applyBorder="1" applyAlignment="1">
      <alignment horizontal="center" vertical="center" textRotation="90"/>
    </xf>
    <xf numFmtId="167" fontId="12" fillId="0" borderId="13" xfId="7" applyFont="1" applyBorder="1" applyAlignment="1">
      <alignment vertical="center"/>
    </xf>
    <xf numFmtId="167" fontId="12" fillId="0" borderId="13" xfId="7" applyFont="1" applyBorder="1" applyAlignment="1">
      <alignment horizontal="right" vertical="center"/>
    </xf>
    <xf numFmtId="167" fontId="12" fillId="0" borderId="6" xfId="7" applyFont="1" applyBorder="1" applyAlignment="1">
      <alignment horizontal="center" vertical="center"/>
    </xf>
    <xf numFmtId="164" fontId="14" fillId="0" borderId="6" xfId="7" applyNumberFormat="1" applyFont="1" applyBorder="1"/>
    <xf numFmtId="164" fontId="14" fillId="0" borderId="15" xfId="7" applyNumberFormat="1" applyFont="1" applyBorder="1"/>
    <xf numFmtId="173" fontId="13" fillId="0" borderId="0" xfId="7" applyNumberFormat="1" applyFont="1"/>
    <xf numFmtId="167" fontId="13" fillId="0" borderId="0" xfId="7" applyFont="1" applyAlignment="1">
      <alignment horizontal="right"/>
    </xf>
    <xf numFmtId="10" fontId="0" fillId="0" borderId="9" xfId="0" applyNumberFormat="1" applyBorder="1"/>
    <xf numFmtId="167" fontId="12" fillId="0" borderId="0" xfId="7" applyFont="1"/>
    <xf numFmtId="167" fontId="12" fillId="0" borderId="0" xfId="7" applyFont="1" applyAlignment="1">
      <alignment horizontal="right"/>
    </xf>
    <xf numFmtId="167" fontId="12" fillId="0" borderId="0" xfId="7" applyFont="1" applyAlignment="1">
      <alignment horizontal="left"/>
    </xf>
    <xf numFmtId="173" fontId="9" fillId="0" borderId="2" xfId="7" applyNumberFormat="1" applyFont="1" applyBorder="1"/>
    <xf numFmtId="169" fontId="14" fillId="0" borderId="13" xfId="5" applyNumberFormat="1" applyFont="1" applyBorder="1" applyAlignment="1">
      <alignment horizontal="right"/>
    </xf>
    <xf numFmtId="0" fontId="0" fillId="0" borderId="0" xfId="0" applyAlignment="1">
      <alignment horizontal="left" vertical="top"/>
    </xf>
    <xf numFmtId="169" fontId="14" fillId="2" borderId="7" xfId="5" applyNumberFormat="1" applyFont="1" applyFill="1" applyBorder="1"/>
    <xf numFmtId="169" fontId="14" fillId="2" borderId="8" xfId="5" applyNumberFormat="1" applyFont="1" applyFill="1" applyBorder="1" applyAlignment="1">
      <alignment horizontal="right"/>
    </xf>
    <xf numFmtId="164" fontId="0" fillId="0" borderId="9" xfId="0" applyNumberFormat="1" applyBorder="1"/>
    <xf numFmtId="1" fontId="0" fillId="0" borderId="9" xfId="0" applyNumberFormat="1" applyBorder="1"/>
    <xf numFmtId="173" fontId="9" fillId="0" borderId="0" xfId="7" applyNumberFormat="1" applyFont="1"/>
    <xf numFmtId="0" fontId="0" fillId="0" borderId="16" xfId="0" applyBorder="1"/>
    <xf numFmtId="0" fontId="0" fillId="0" borderId="17" xfId="0" applyBorder="1"/>
    <xf numFmtId="0" fontId="0" fillId="0" borderId="20" xfId="0" applyBorder="1"/>
    <xf numFmtId="167" fontId="13" fillId="0" borderId="21" xfId="7" applyFont="1" applyBorder="1" applyAlignment="1">
      <alignment horizontal="right"/>
    </xf>
    <xf numFmtId="167" fontId="14" fillId="0" borderId="0" xfId="7" applyFont="1" applyAlignment="1">
      <alignment horizontal="right" vertical="center"/>
    </xf>
    <xf numFmtId="169" fontId="14" fillId="0" borderId="0" xfId="5" applyNumberFormat="1" applyFont="1" applyBorder="1"/>
    <xf numFmtId="167" fontId="13" fillId="0" borderId="22" xfId="7" applyFont="1" applyBorder="1" applyAlignment="1">
      <alignment horizontal="right"/>
    </xf>
    <xf numFmtId="172" fontId="12" fillId="0" borderId="0" xfId="7" applyNumberFormat="1" applyFont="1" applyAlignment="1">
      <alignment vertical="center"/>
    </xf>
    <xf numFmtId="167" fontId="14" fillId="0" borderId="0" xfId="7" applyFont="1" applyAlignment="1">
      <alignment vertical="center"/>
    </xf>
    <xf numFmtId="0" fontId="0" fillId="0" borderId="22" xfId="0" applyBorder="1"/>
    <xf numFmtId="169" fontId="0" fillId="0" borderId="0" xfId="5" applyNumberFormat="1" applyFont="1" applyBorder="1"/>
    <xf numFmtId="0" fontId="0" fillId="3" borderId="23" xfId="0" applyFill="1" applyBorder="1" applyAlignment="1">
      <alignment horizontal="center" vertical="center" textRotation="90"/>
    </xf>
    <xf numFmtId="167" fontId="12" fillId="3" borderId="24" xfId="7" applyFont="1" applyFill="1" applyBorder="1" applyAlignment="1">
      <alignment horizontal="right"/>
    </xf>
    <xf numFmtId="0" fontId="0" fillId="0" borderId="25" xfId="0" applyBorder="1" applyAlignment="1">
      <alignment horizontal="center" vertical="center" textRotation="90"/>
    </xf>
    <xf numFmtId="167" fontId="14" fillId="0" borderId="26" xfId="7" applyFont="1" applyBorder="1" applyAlignment="1">
      <alignment horizontal="right" vertical="center"/>
    </xf>
    <xf numFmtId="167" fontId="14" fillId="0" borderId="0" xfId="7" applyFont="1"/>
    <xf numFmtId="171" fontId="14" fillId="0" borderId="0" xfId="7" applyNumberFormat="1" applyFont="1"/>
    <xf numFmtId="167" fontId="14" fillId="0" borderId="28" xfId="7" applyFont="1" applyBorder="1" applyAlignment="1">
      <alignment horizontal="right"/>
    </xf>
    <xf numFmtId="167" fontId="14" fillId="0" borderId="21" xfId="7" applyFont="1" applyBorder="1" applyAlignment="1">
      <alignment horizontal="right"/>
    </xf>
    <xf numFmtId="173" fontId="12" fillId="0" borderId="0" xfId="7" applyNumberFormat="1" applyFont="1"/>
    <xf numFmtId="0" fontId="0" fillId="0" borderId="30" xfId="0" applyBorder="1"/>
    <xf numFmtId="0" fontId="0" fillId="0" borderId="31" xfId="0" applyBorder="1"/>
    <xf numFmtId="167" fontId="12" fillId="0" borderId="31" xfId="7" applyFont="1" applyBorder="1" applyAlignment="1">
      <alignment horizontal="right"/>
    </xf>
    <xf numFmtId="173" fontId="9" fillId="0" borderId="31" xfId="7" applyNumberFormat="1" applyFont="1" applyBorder="1"/>
    <xf numFmtId="171" fontId="14" fillId="0" borderId="31" xfId="7" applyNumberFormat="1" applyFont="1" applyBorder="1"/>
    <xf numFmtId="173" fontId="12" fillId="0" borderId="31" xfId="7" applyNumberFormat="1" applyFont="1" applyBorder="1"/>
    <xf numFmtId="0" fontId="0" fillId="0" borderId="32" xfId="0" applyBorder="1"/>
    <xf numFmtId="167" fontId="0" fillId="0" borderId="0" xfId="0" applyNumberFormat="1"/>
    <xf numFmtId="10" fontId="0" fillId="0" borderId="0" xfId="0" applyNumberFormat="1"/>
    <xf numFmtId="164" fontId="14" fillId="0" borderId="0" xfId="7" applyNumberFormat="1" applyFont="1"/>
    <xf numFmtId="1" fontId="0" fillId="0" borderId="0" xfId="0" applyNumberFormat="1"/>
    <xf numFmtId="171" fontId="0" fillId="0" borderId="0" xfId="0" applyNumberFormat="1"/>
    <xf numFmtId="0" fontId="0" fillId="0" borderId="33" xfId="0" applyBorder="1"/>
    <xf numFmtId="0" fontId="0" fillId="0" borderId="34" xfId="0" applyBorder="1"/>
    <xf numFmtId="0" fontId="0" fillId="0" borderId="31" xfId="0" applyBorder="1" applyAlignment="1">
      <alignment vertical="top"/>
    </xf>
    <xf numFmtId="0" fontId="0" fillId="4" borderId="35" xfId="0" applyFill="1" applyBorder="1"/>
    <xf numFmtId="0" fontId="0" fillId="4" borderId="36" xfId="0" applyFill="1" applyBorder="1"/>
    <xf numFmtId="0" fontId="0" fillId="4" borderId="36" xfId="0" applyFill="1" applyBorder="1" applyAlignment="1">
      <alignment horizontal="right"/>
    </xf>
    <xf numFmtId="0" fontId="0" fillId="4" borderId="36" xfId="0" applyFill="1" applyBorder="1" applyAlignment="1">
      <alignment horizontal="left"/>
    </xf>
    <xf numFmtId="0" fontId="0" fillId="4" borderId="37" xfId="0" applyFill="1" applyBorder="1"/>
    <xf numFmtId="167" fontId="17" fillId="3" borderId="6" xfId="7" applyFont="1" applyFill="1" applyBorder="1" applyAlignment="1">
      <alignment horizontal="center"/>
    </xf>
    <xf numFmtId="167" fontId="17" fillId="2" borderId="11" xfId="7" applyFont="1" applyFill="1" applyBorder="1" applyAlignment="1">
      <alignment horizontal="right" vertical="center"/>
    </xf>
    <xf numFmtId="164" fontId="17" fillId="0" borderId="3" xfId="7" applyNumberFormat="1" applyFont="1" applyBorder="1"/>
    <xf numFmtId="164" fontId="17" fillId="0" borderId="10" xfId="7" applyNumberFormat="1" applyFont="1" applyBorder="1"/>
    <xf numFmtId="164" fontId="17" fillId="0" borderId="5" xfId="7" applyNumberFormat="1" applyFont="1" applyBorder="1"/>
    <xf numFmtId="170" fontId="18" fillId="0" borderId="0" xfId="7" applyNumberFormat="1" applyFont="1"/>
    <xf numFmtId="164" fontId="14" fillId="0" borderId="11" xfId="7" applyNumberFormat="1" applyFont="1" applyBorder="1"/>
    <xf numFmtId="167" fontId="11" fillId="0" borderId="13" xfId="7" applyFont="1" applyBorder="1"/>
    <xf numFmtId="0" fontId="0" fillId="0" borderId="22" xfId="0" applyBorder="1" applyAlignment="1">
      <alignment horizontal="right"/>
    </xf>
    <xf numFmtId="167" fontId="14" fillId="0" borderId="38" xfId="7" applyFont="1" applyBorder="1" applyAlignment="1">
      <alignment horizontal="right"/>
    </xf>
    <xf numFmtId="167" fontId="14" fillId="0" borderId="39" xfId="7" applyFont="1" applyBorder="1" applyAlignment="1">
      <alignment horizontal="right"/>
    </xf>
    <xf numFmtId="0" fontId="6" fillId="5" borderId="0" xfId="0" applyFont="1" applyFill="1" applyAlignment="1">
      <alignment vertical="top"/>
    </xf>
    <xf numFmtId="0" fontId="0" fillId="5" borderId="0" xfId="0" applyFill="1" applyAlignment="1">
      <alignment vertical="top"/>
    </xf>
    <xf numFmtId="0" fontId="6" fillId="5" borderId="0" xfId="0" applyFont="1" applyFill="1" applyAlignment="1">
      <alignment horizontal="left" vertical="top"/>
    </xf>
    <xf numFmtId="0" fontId="0" fillId="5" borderId="0" xfId="0" applyFill="1" applyAlignment="1">
      <alignment horizontal="left" vertical="top"/>
    </xf>
    <xf numFmtId="0" fontId="16" fillId="0" borderId="20" xfId="0" applyFont="1" applyBorder="1" applyAlignment="1">
      <alignment horizontal="center" vertical="center" textRotation="90"/>
    </xf>
    <xf numFmtId="171" fontId="14" fillId="0" borderId="4" xfId="7" applyNumberFormat="1" applyFont="1" applyBorder="1"/>
    <xf numFmtId="164" fontId="14" fillId="0" borderId="3" xfId="7" applyNumberFormat="1" applyFont="1" applyBorder="1"/>
    <xf numFmtId="164" fontId="14" fillId="0" borderId="12" xfId="7" applyNumberFormat="1" applyFont="1" applyBorder="1"/>
    <xf numFmtId="167" fontId="14" fillId="0" borderId="40" xfId="7" applyFont="1" applyBorder="1" applyAlignment="1">
      <alignment horizontal="right"/>
    </xf>
    <xf numFmtId="164" fontId="14" fillId="0" borderId="10" xfId="7" applyNumberFormat="1" applyFont="1" applyBorder="1"/>
    <xf numFmtId="171" fontId="14" fillId="0" borderId="9" xfId="7" applyNumberFormat="1" applyFont="1" applyBorder="1"/>
    <xf numFmtId="173" fontId="17" fillId="0" borderId="9" xfId="7" applyNumberFormat="1" applyFont="1" applyBorder="1"/>
    <xf numFmtId="1" fontId="19" fillId="0" borderId="0" xfId="0" applyNumberFormat="1" applyFont="1"/>
    <xf numFmtId="0" fontId="0" fillId="0" borderId="7" xfId="0" applyBorder="1" applyAlignment="1">
      <alignment horizontal="center"/>
    </xf>
    <xf numFmtId="0" fontId="0" fillId="0" borderId="42" xfId="0" applyBorder="1"/>
    <xf numFmtId="0" fontId="0" fillId="0" borderId="0" xfId="0" applyAlignment="1">
      <alignment horizontal="left" wrapText="1"/>
    </xf>
    <xf numFmtId="0" fontId="0" fillId="0" borderId="41" xfId="0" applyBorder="1" applyAlignment="1">
      <alignment horizontal="right" wrapText="1"/>
    </xf>
    <xf numFmtId="0" fontId="0" fillId="0" borderId="41" xfId="0" applyBorder="1" applyAlignment="1">
      <alignment horizontal="center"/>
    </xf>
    <xf numFmtId="0" fontId="0" fillId="7" borderId="43" xfId="0" applyFill="1" applyBorder="1" applyAlignment="1">
      <alignment horizontal="right" wrapText="1"/>
    </xf>
    <xf numFmtId="165" fontId="0" fillId="7" borderId="22" xfId="0" applyNumberFormat="1" applyFill="1" applyBorder="1"/>
    <xf numFmtId="165" fontId="0" fillId="7" borderId="32" xfId="0" applyNumberFormat="1" applyFill="1" applyBorder="1"/>
    <xf numFmtId="44" fontId="0" fillId="0" borderId="0" xfId="8" applyFont="1" applyAlignment="1">
      <alignment horizontal="center"/>
    </xf>
    <xf numFmtId="174" fontId="0" fillId="0" borderId="0" xfId="8" applyNumberFormat="1" applyFont="1"/>
    <xf numFmtId="44" fontId="0" fillId="8" borderId="0" xfId="0" applyNumberFormat="1" applyFill="1"/>
    <xf numFmtId="0" fontId="0" fillId="9" borderId="20" xfId="0" applyFill="1" applyBorder="1"/>
    <xf numFmtId="0" fontId="0" fillId="10" borderId="30" xfId="0" applyFill="1" applyBorder="1"/>
    <xf numFmtId="0" fontId="0" fillId="10" borderId="7" xfId="0" applyFill="1" applyBorder="1"/>
    <xf numFmtId="0" fontId="0" fillId="9" borderId="7" xfId="0" applyFill="1" applyBorder="1"/>
    <xf numFmtId="0" fontId="0" fillId="0" borderId="42" xfId="0" applyBorder="1" applyAlignment="1">
      <alignment horizontal="center" wrapText="1"/>
    </xf>
    <xf numFmtId="0" fontId="0" fillId="0" borderId="41" xfId="0" applyBorder="1" applyAlignment="1">
      <alignment vertical="center"/>
    </xf>
    <xf numFmtId="0" fontId="0" fillId="2" borderId="20" xfId="0" applyFill="1" applyBorder="1" applyAlignment="1">
      <alignment horizontal="center"/>
    </xf>
    <xf numFmtId="164" fontId="0" fillId="0" borderId="22" xfId="0" applyNumberFormat="1" applyBorder="1" applyAlignment="1">
      <alignment horizontal="center"/>
    </xf>
    <xf numFmtId="0" fontId="0" fillId="0" borderId="30" xfId="0" applyBorder="1" applyAlignment="1">
      <alignment horizontal="center"/>
    </xf>
    <xf numFmtId="164" fontId="0" fillId="0" borderId="32" xfId="0" applyNumberFormat="1" applyBorder="1" applyAlignment="1">
      <alignment horizontal="center"/>
    </xf>
    <xf numFmtId="175" fontId="0" fillId="0" borderId="0" xfId="8" applyNumberFormat="1" applyFont="1"/>
    <xf numFmtId="44" fontId="0" fillId="0" borderId="20" xfId="0" applyNumberFormat="1" applyBorder="1"/>
    <xf numFmtId="44" fontId="0" fillId="0" borderId="30" xfId="0" applyNumberFormat="1" applyBorder="1"/>
    <xf numFmtId="0" fontId="0" fillId="0" borderId="43" xfId="0" applyBorder="1"/>
    <xf numFmtId="0" fontId="0" fillId="0" borderId="43" xfId="0" applyBorder="1" applyAlignment="1">
      <alignment horizontal="center" vertical="center"/>
    </xf>
    <xf numFmtId="0" fontId="0" fillId="2" borderId="0" xfId="0" applyFill="1"/>
    <xf numFmtId="0" fontId="0" fillId="0" borderId="0" xfId="0" applyAlignment="1">
      <alignment horizontal="left"/>
    </xf>
    <xf numFmtId="0" fontId="0" fillId="0" borderId="7" xfId="0" applyBorder="1" applyAlignment="1">
      <alignment horizontal="left"/>
    </xf>
    <xf numFmtId="0" fontId="8" fillId="0" borderId="7" xfId="6" applyBorder="1"/>
    <xf numFmtId="2" fontId="0" fillId="2" borderId="0" xfId="0" applyNumberFormat="1" applyFill="1" applyAlignment="1">
      <alignment horizontal="right"/>
    </xf>
    <xf numFmtId="2" fontId="0" fillId="0" borderId="0" xfId="0" applyNumberFormat="1"/>
    <xf numFmtId="2" fontId="0" fillId="0" borderId="31" xfId="0" applyNumberFormat="1" applyBorder="1"/>
    <xf numFmtId="0" fontId="20" fillId="0" borderId="42" xfId="0" applyFont="1" applyBorder="1" applyAlignment="1">
      <alignment horizontal="right" wrapText="1"/>
    </xf>
    <xf numFmtId="0" fontId="20" fillId="0" borderId="41" xfId="0" applyFont="1" applyBorder="1" applyAlignment="1">
      <alignment horizontal="right" wrapText="1"/>
    </xf>
    <xf numFmtId="0" fontId="0" fillId="0" borderId="35" xfId="0" applyBorder="1"/>
    <xf numFmtId="0" fontId="0" fillId="0" borderId="36" xfId="0" applyBorder="1"/>
    <xf numFmtId="0" fontId="0" fillId="0" borderId="37" xfId="0" applyBorder="1"/>
    <xf numFmtId="0" fontId="0" fillId="9" borderId="0" xfId="0" applyFill="1"/>
    <xf numFmtId="44" fontId="0" fillId="2" borderId="0" xfId="8" applyFont="1" applyFill="1"/>
    <xf numFmtId="0" fontId="0" fillId="0" borderId="9" xfId="0" applyBorder="1" applyAlignment="1">
      <alignment horizontal="right"/>
    </xf>
    <xf numFmtId="0" fontId="0" fillId="2" borderId="9" xfId="0" applyFill="1" applyBorder="1"/>
    <xf numFmtId="0" fontId="0" fillId="10" borderId="9" xfId="0" applyFill="1" applyBorder="1"/>
    <xf numFmtId="2" fontId="0" fillId="2" borderId="9" xfId="0" applyNumberFormat="1" applyFill="1" applyBorder="1" applyAlignment="1">
      <alignment horizontal="right"/>
    </xf>
    <xf numFmtId="0" fontId="0" fillId="0" borderId="9" xfId="0" applyBorder="1" applyAlignment="1">
      <alignment horizontal="left"/>
    </xf>
    <xf numFmtId="0" fontId="8" fillId="0" borderId="9" xfId="6" applyBorder="1"/>
    <xf numFmtId="44" fontId="0" fillId="0" borderId="9" xfId="0" applyNumberFormat="1" applyBorder="1"/>
    <xf numFmtId="175" fontId="0" fillId="0" borderId="9" xfId="8" applyNumberFormat="1" applyFont="1" applyBorder="1"/>
    <xf numFmtId="44" fontId="0" fillId="0" borderId="9" xfId="8" applyFont="1" applyBorder="1" applyAlignment="1">
      <alignment horizontal="center"/>
    </xf>
    <xf numFmtId="44" fontId="0" fillId="2" borderId="9" xfId="8" applyFont="1" applyFill="1" applyBorder="1"/>
    <xf numFmtId="174" fontId="0" fillId="0" borderId="9" xfId="8" applyNumberFormat="1" applyFont="1" applyBorder="1"/>
    <xf numFmtId="164" fontId="0" fillId="0" borderId="31" xfId="0" applyNumberFormat="1" applyBorder="1" applyAlignment="1">
      <alignment horizontal="center"/>
    </xf>
    <xf numFmtId="0" fontId="0" fillId="0" borderId="17" xfId="0" applyBorder="1" applyAlignment="1">
      <alignment horizontal="center"/>
    </xf>
    <xf numFmtId="164" fontId="0" fillId="0" borderId="0" xfId="0" applyNumberFormat="1" applyAlignment="1">
      <alignment horizontal="center"/>
    </xf>
    <xf numFmtId="164" fontId="0" fillId="0" borderId="9" xfId="0" applyNumberFormat="1" applyBorder="1" applyAlignment="1">
      <alignment horizontal="center"/>
    </xf>
    <xf numFmtId="0" fontId="0" fillId="2" borderId="22" xfId="0" applyFill="1" applyBorder="1" applyAlignment="1">
      <alignment horizontal="center"/>
    </xf>
    <xf numFmtId="0" fontId="0" fillId="2" borderId="32" xfId="0" applyFill="1" applyBorder="1" applyAlignment="1">
      <alignment horizontal="center"/>
    </xf>
    <xf numFmtId="0" fontId="0" fillId="0" borderId="31" xfId="0" applyBorder="1" applyAlignment="1">
      <alignment horizontal="center"/>
    </xf>
    <xf numFmtId="0" fontId="21" fillId="0" borderId="0" xfId="0" applyFont="1"/>
    <xf numFmtId="0" fontId="21" fillId="0" borderId="9" xfId="0" applyFont="1" applyBorder="1"/>
    <xf numFmtId="0" fontId="5"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wrapText="1"/>
    </xf>
    <xf numFmtId="0" fontId="3" fillId="0" borderId="0" xfId="0" applyFont="1" applyAlignment="1">
      <alignment horizontal="center" vertical="top" wrapText="1"/>
    </xf>
    <xf numFmtId="0" fontId="0" fillId="0" borderId="0" xfId="0" applyAlignment="1">
      <alignment vertical="top" wrapText="1"/>
    </xf>
    <xf numFmtId="0" fontId="3" fillId="0" borderId="0" xfId="0" applyFont="1" applyAlignment="1">
      <alignment horizontal="left" vertical="top"/>
    </xf>
    <xf numFmtId="0" fontId="6" fillId="0" borderId="0" xfId="0" applyFont="1" applyAlignment="1">
      <alignment horizontal="left" vertical="top" wrapText="1"/>
    </xf>
    <xf numFmtId="167" fontId="11" fillId="0" borderId="18" xfId="7" applyFont="1" applyBorder="1"/>
    <xf numFmtId="167" fontId="11" fillId="0" borderId="19" xfId="7" applyFont="1" applyBorder="1"/>
    <xf numFmtId="0" fontId="3" fillId="0" borderId="0" xfId="0" applyFont="1" applyAlignment="1">
      <alignment vertical="top" wrapText="1"/>
    </xf>
    <xf numFmtId="0" fontId="16" fillId="0" borderId="27" xfId="0" applyFont="1" applyBorder="1" applyAlignment="1">
      <alignment horizontal="center" vertical="center" textRotation="90"/>
    </xf>
    <xf numFmtId="0" fontId="16" fillId="0" borderId="23" xfId="0" applyFont="1" applyBorder="1" applyAlignment="1">
      <alignment horizontal="center" vertical="center" textRotation="90"/>
    </xf>
    <xf numFmtId="0" fontId="16" fillId="0" borderId="29" xfId="0" applyFont="1" applyBorder="1" applyAlignment="1">
      <alignment horizontal="center" vertical="center" textRotation="90"/>
    </xf>
    <xf numFmtId="0" fontId="0" fillId="6" borderId="36" xfId="0" applyFill="1" applyBorder="1" applyAlignment="1">
      <alignment horizontal="center"/>
    </xf>
    <xf numFmtId="0" fontId="0" fillId="0" borderId="7" xfId="0" applyBorder="1" applyAlignment="1">
      <alignment horizontal="left" wrapText="1"/>
    </xf>
    <xf numFmtId="0" fontId="0" fillId="0" borderId="0" xfId="0" applyBorder="1"/>
    <xf numFmtId="0" fontId="0" fillId="0" borderId="0" xfId="0" applyBorder="1" applyAlignment="1">
      <alignment horizontal="left"/>
    </xf>
    <xf numFmtId="0" fontId="8" fillId="0" borderId="0" xfId="6" applyBorder="1"/>
  </cellXfs>
  <cellStyles count="9">
    <cellStyle name="Comma" xfId="5" builtinId="3"/>
    <cellStyle name="Currency" xfId="8" builtinId="4"/>
    <cellStyle name="Excel Built-in Normal" xfId="7" xr:uid="{6711C04A-D132-46AE-BD05-5155B6C3DEC1}"/>
    <cellStyle name="Heading" xfId="1" xr:uid="{00000000-0005-0000-0000-000000000000}"/>
    <cellStyle name="Heading1" xfId="2" xr:uid="{00000000-0005-0000-0000-000001000000}"/>
    <cellStyle name="Hyperlink" xfId="6" builtinId="8"/>
    <cellStyle name="Normal" xfId="0" builtinId="0" customBuiltin="1"/>
    <cellStyle name="Result" xfId="3" xr:uid="{00000000-0005-0000-0000-000003000000}"/>
    <cellStyle name="Result2" xfId="4" xr:uid="{00000000-0005-0000-0000-000004000000}"/>
  </cellStyles>
  <dxfs count="0"/>
  <tableStyles count="0" defaultTableStyle="TableStyleMedium2" defaultPivotStyle="PivotStyleLight16"/>
  <colors>
    <mruColors>
      <color rgb="FFFFFF99"/>
      <color rgb="FF99FF66"/>
      <color rgb="FFFF6699"/>
      <color rgb="FF00FF00"/>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n.wikipedia.org/wiki/Reynoutria_multiflora" TargetMode="External"/><Relationship Id="rId3" Type="http://schemas.openxmlformats.org/officeDocument/2006/relationships/hyperlink" Target="https://en.wikipedia.org/wiki/Proanthocyanidin" TargetMode="External"/><Relationship Id="rId7" Type="http://schemas.openxmlformats.org/officeDocument/2006/relationships/hyperlink" Target="https://en.wikipedia.org/wiki/Schisandra_chinensis" TargetMode="External"/><Relationship Id="rId12" Type="http://schemas.openxmlformats.org/officeDocument/2006/relationships/printerSettings" Target="../printerSettings/printerSettings1.bin"/><Relationship Id="rId2" Type="http://schemas.openxmlformats.org/officeDocument/2006/relationships/hyperlink" Target="https://en.wikipedia.org/wiki/Vaccinium_myrtillus" TargetMode="External"/><Relationship Id="rId1" Type="http://schemas.openxmlformats.org/officeDocument/2006/relationships/hyperlink" Target="https://en.wikipedia.org/wiki/Astragalus_propinquus" TargetMode="External"/><Relationship Id="rId6" Type="http://schemas.openxmlformats.org/officeDocument/2006/relationships/hyperlink" Target="https://en.wikipedia.org/wiki/Reynoutria_multiflora" TargetMode="External"/><Relationship Id="rId11" Type="http://schemas.openxmlformats.org/officeDocument/2006/relationships/hyperlink" Target="https://en.wikipedia.org/wiki/Drynaria" TargetMode="External"/><Relationship Id="rId5" Type="http://schemas.openxmlformats.org/officeDocument/2006/relationships/hyperlink" Target="https://en.wikipedia.org/wiki/Pterocarpus_marsupium" TargetMode="External"/><Relationship Id="rId10" Type="http://schemas.openxmlformats.org/officeDocument/2006/relationships/hyperlink" Target="https://en.wikipedia.org/wiki/Epigallocatechin_gallate" TargetMode="External"/><Relationship Id="rId4" Type="http://schemas.openxmlformats.org/officeDocument/2006/relationships/hyperlink" Target="https://en.wikipedia.org/wiki/Theanine" TargetMode="External"/><Relationship Id="rId9" Type="http://schemas.openxmlformats.org/officeDocument/2006/relationships/hyperlink" Target="https://en.wikipedia.org/wiki/Camellia_sinensi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urebulk.com/" TargetMode="External"/><Relationship Id="rId3" Type="http://schemas.openxmlformats.org/officeDocument/2006/relationships/hyperlink" Target="https://pubchem.ncbi.nlm.nih.gov/compound/Glycine" TargetMode="External"/><Relationship Id="rId7" Type="http://schemas.openxmlformats.org/officeDocument/2006/relationships/hyperlink" Target="https://www.bulksupplements.com/" TargetMode="External"/><Relationship Id="rId2" Type="http://schemas.openxmlformats.org/officeDocument/2006/relationships/hyperlink" Target="https://onlinelibrary.wiley.com/doi/10.1002/ctm2.372" TargetMode="External"/><Relationship Id="rId1" Type="http://schemas.openxmlformats.org/officeDocument/2006/relationships/hyperlink" Target="https://www.sciencedaily.com/releases/2021/03/210329122746.htm" TargetMode="External"/><Relationship Id="rId6" Type="http://schemas.openxmlformats.org/officeDocument/2006/relationships/hyperlink" Target="https://purebulk.com/" TargetMode="External"/><Relationship Id="rId5" Type="http://schemas.openxmlformats.org/officeDocument/2006/relationships/hyperlink" Target="https://www.bulksupplements.com/" TargetMode="External"/><Relationship Id="rId4" Type="http://schemas.openxmlformats.org/officeDocument/2006/relationships/hyperlink" Target="https://pubchem.ncbi.nlm.nih.gov/compound/Acetylcystein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2D9D-A976-4243-9E1F-6550F07EA1A6}">
  <dimension ref="A1:J101"/>
  <sheetViews>
    <sheetView workbookViewId="0">
      <selection activeCell="E13" sqref="E13"/>
    </sheetView>
  </sheetViews>
  <sheetFormatPr defaultRowHeight="13.8"/>
  <cols>
    <col min="1" max="1" width="4.796875" customWidth="1"/>
    <col min="2" max="2" width="4.59765625" style="1" customWidth="1"/>
    <col min="3" max="3" width="21.19921875" style="1" customWidth="1"/>
    <col min="4" max="4" width="14.59765625" customWidth="1"/>
    <col min="5" max="5" width="14.796875" customWidth="1"/>
    <col min="6" max="6" width="14.19921875" bestFit="1" customWidth="1"/>
    <col min="7" max="7" width="6.69921875" customWidth="1"/>
    <col min="8" max="8" width="18.19921875" customWidth="1"/>
    <col min="10" max="10" width="13.69921875" customWidth="1"/>
  </cols>
  <sheetData>
    <row r="1" spans="1:10" ht="17.399999999999999">
      <c r="A1" s="44"/>
      <c r="B1" s="45"/>
      <c r="C1" s="176" t="s">
        <v>88</v>
      </c>
      <c r="D1" s="176"/>
      <c r="E1" s="176"/>
      <c r="F1" s="176"/>
      <c r="G1" s="176"/>
      <c r="H1" s="176"/>
      <c r="I1" s="176"/>
      <c r="J1" s="177"/>
    </row>
    <row r="2" spans="1:10" ht="17.399999999999999">
      <c r="A2" s="46"/>
      <c r="B2"/>
      <c r="C2" s="91" t="s">
        <v>89</v>
      </c>
      <c r="D2" s="9"/>
      <c r="E2" s="10"/>
      <c r="F2" s="11" t="s">
        <v>90</v>
      </c>
      <c r="G2" s="11"/>
      <c r="H2" s="14">
        <v>44222</v>
      </c>
      <c r="I2" s="12"/>
      <c r="J2" s="47"/>
    </row>
    <row r="3" spans="1:10">
      <c r="A3" s="46"/>
      <c r="B3"/>
      <c r="C3" s="15" t="s">
        <v>103</v>
      </c>
      <c r="D3" s="37">
        <f>F10*1000</f>
        <v>300000</v>
      </c>
      <c r="E3" s="16"/>
      <c r="F3" s="11" t="s">
        <v>91</v>
      </c>
      <c r="G3" s="10"/>
      <c r="H3" s="12"/>
      <c r="I3" s="12"/>
      <c r="J3" s="47"/>
    </row>
    <row r="4" spans="1:10">
      <c r="A4" s="46"/>
      <c r="B4"/>
      <c r="C4" s="48" t="s">
        <v>102</v>
      </c>
      <c r="D4" s="49">
        <f>D3/D6</f>
        <v>600</v>
      </c>
      <c r="F4" s="34"/>
      <c r="G4" s="35"/>
      <c r="H4" s="33"/>
      <c r="I4" s="33"/>
      <c r="J4" s="50"/>
    </row>
    <row r="5" spans="1:10">
      <c r="A5" s="46"/>
      <c r="B5"/>
      <c r="C5" s="48" t="s">
        <v>101</v>
      </c>
      <c r="D5" s="39">
        <v>1000</v>
      </c>
      <c r="F5" s="34"/>
      <c r="G5" s="35"/>
      <c r="H5" s="33"/>
      <c r="I5" s="33"/>
      <c r="J5" s="50"/>
    </row>
    <row r="6" spans="1:10">
      <c r="A6" s="46"/>
      <c r="B6"/>
      <c r="C6" s="34" t="s">
        <v>0</v>
      </c>
      <c r="D6" s="40">
        <v>500</v>
      </c>
      <c r="H6" s="51"/>
      <c r="I6" s="52"/>
      <c r="J6" s="53"/>
    </row>
    <row r="7" spans="1:10">
      <c r="A7" s="46"/>
      <c r="B7"/>
      <c r="C7" s="8" t="s">
        <v>105</v>
      </c>
      <c r="D7" s="54">
        <f>D3/D5</f>
        <v>300</v>
      </c>
      <c r="H7" s="51"/>
      <c r="I7" s="52"/>
      <c r="J7" s="53"/>
    </row>
    <row r="8" spans="1:10">
      <c r="A8" s="46"/>
      <c r="B8"/>
      <c r="C8" s="48"/>
      <c r="D8" s="33"/>
      <c r="E8" s="52"/>
      <c r="H8" s="51"/>
      <c r="I8" s="52"/>
      <c r="J8" s="53"/>
    </row>
    <row r="9" spans="1:10" ht="15.6">
      <c r="A9" s="55"/>
      <c r="B9" s="18"/>
      <c r="C9" s="19" t="s">
        <v>93</v>
      </c>
      <c r="D9" s="20"/>
      <c r="E9" s="21"/>
      <c r="F9" s="84" t="s">
        <v>94</v>
      </c>
      <c r="G9" s="22"/>
      <c r="H9" s="23"/>
      <c r="I9" s="23"/>
      <c r="J9" s="56"/>
    </row>
    <row r="10" spans="1:10" ht="15.6">
      <c r="A10" s="57"/>
      <c r="B10" s="24"/>
      <c r="C10" s="25" t="s">
        <v>95</v>
      </c>
      <c r="D10" s="9" t="s">
        <v>104</v>
      </c>
      <c r="E10" s="26" t="s">
        <v>96</v>
      </c>
      <c r="F10" s="85">
        <v>300</v>
      </c>
      <c r="G10" s="22" t="s">
        <v>106</v>
      </c>
      <c r="H10" s="27" t="s">
        <v>97</v>
      </c>
      <c r="I10" s="27" t="s">
        <v>98</v>
      </c>
      <c r="J10" s="58" t="s">
        <v>99</v>
      </c>
    </row>
    <row r="11" spans="1:10" ht="15.6">
      <c r="A11" s="179" t="s">
        <v>92</v>
      </c>
      <c r="B11" s="4">
        <v>1</v>
      </c>
      <c r="C11" s="59" t="s">
        <v>87</v>
      </c>
      <c r="D11" s="89">
        <v>14</v>
      </c>
      <c r="E11" s="60">
        <f t="shared" ref="E11:E16" si="0">D11/$D$17</f>
        <v>0.24234031504240958</v>
      </c>
      <c r="F11" s="86">
        <f t="shared" ref="F11:F16" si="1">E11*$F$10</f>
        <v>72.70209451272288</v>
      </c>
      <c r="G11" s="28"/>
      <c r="H11" s="28"/>
      <c r="I11" s="28"/>
      <c r="J11" s="61"/>
    </row>
    <row r="12" spans="1:10" ht="15.6">
      <c r="A12" s="179"/>
      <c r="B12" s="4">
        <v>2</v>
      </c>
      <c r="C12" s="59" t="s">
        <v>86</v>
      </c>
      <c r="D12" s="89">
        <v>5.77</v>
      </c>
      <c r="E12" s="60">
        <f t="shared" si="0"/>
        <v>9.9878829842478797E-2</v>
      </c>
      <c r="F12" s="87">
        <f t="shared" si="1"/>
        <v>29.96364895274364</v>
      </c>
      <c r="G12" s="29"/>
      <c r="H12" s="28"/>
      <c r="I12" s="28"/>
      <c r="J12" s="62"/>
    </row>
    <row r="13" spans="1:10" ht="15.6">
      <c r="A13" s="180"/>
      <c r="B13" s="4">
        <v>4</v>
      </c>
      <c r="C13" s="59" t="s">
        <v>109</v>
      </c>
      <c r="D13" s="89">
        <v>28</v>
      </c>
      <c r="E13" s="60">
        <f t="shared" si="0"/>
        <v>0.48468063008481915</v>
      </c>
      <c r="F13" s="88">
        <f t="shared" si="1"/>
        <v>145.40418902544576</v>
      </c>
      <c r="G13" s="28"/>
      <c r="H13" s="28"/>
      <c r="I13" s="28"/>
      <c r="J13" s="61"/>
    </row>
    <row r="14" spans="1:10" ht="15.6">
      <c r="A14" s="181"/>
      <c r="B14" s="4">
        <v>5</v>
      </c>
      <c r="C14" s="59" t="s">
        <v>110</v>
      </c>
      <c r="D14" s="89">
        <v>5</v>
      </c>
      <c r="E14" s="60">
        <f t="shared" si="0"/>
        <v>8.6550112515146271E-2</v>
      </c>
      <c r="F14" s="88">
        <f t="shared" si="1"/>
        <v>25.965033754543882</v>
      </c>
      <c r="G14" s="28"/>
      <c r="H14" s="28"/>
      <c r="I14" s="90"/>
      <c r="J14" s="94"/>
    </row>
    <row r="15" spans="1:10" ht="15.6">
      <c r="A15" s="181"/>
      <c r="B15" s="4">
        <v>6</v>
      </c>
      <c r="C15" s="59" t="s">
        <v>118</v>
      </c>
      <c r="D15" s="89">
        <v>5</v>
      </c>
      <c r="E15" s="100">
        <f t="shared" si="0"/>
        <v>8.6550112515146271E-2</v>
      </c>
      <c r="F15" s="86">
        <f t="shared" si="1"/>
        <v>25.965033754543882</v>
      </c>
      <c r="G15" s="101"/>
      <c r="H15" s="101"/>
      <c r="I15" s="102"/>
      <c r="J15" s="103"/>
    </row>
    <row r="16" spans="1:10" ht="15.6">
      <c r="A16" s="99"/>
      <c r="B16" s="4">
        <v>7</v>
      </c>
      <c r="C16" s="59" t="s">
        <v>10</v>
      </c>
      <c r="D16" s="89">
        <v>11</v>
      </c>
      <c r="E16" s="100">
        <f t="shared" si="0"/>
        <v>0.19041024753332181</v>
      </c>
      <c r="F16" s="86">
        <f t="shared" si="1"/>
        <v>57.123074259996542</v>
      </c>
      <c r="G16" s="104"/>
      <c r="H16" s="104"/>
      <c r="I16" s="104"/>
      <c r="J16" s="93"/>
    </row>
    <row r="17" spans="1:10" ht="15.6">
      <c r="A17" s="76"/>
      <c r="B17" s="7"/>
      <c r="C17" s="17" t="s">
        <v>100</v>
      </c>
      <c r="D17" s="36">
        <f>SUM(D11:D15)</f>
        <v>57.769999999999996</v>
      </c>
      <c r="E17" s="105">
        <f>SUM(E11:E15)</f>
        <v>1</v>
      </c>
      <c r="F17" s="106">
        <f>SUM(F11:F15)</f>
        <v>300</v>
      </c>
      <c r="J17" s="53"/>
    </row>
    <row r="18" spans="1:10" ht="14.4" thickBot="1">
      <c r="A18" s="64"/>
      <c r="B18" s="65"/>
      <c r="C18" s="66"/>
      <c r="D18" s="67"/>
      <c r="E18" s="68"/>
      <c r="F18" s="69"/>
      <c r="G18" s="65"/>
      <c r="H18" s="65"/>
      <c r="I18" s="65"/>
      <c r="J18" s="70"/>
    </row>
    <row r="19" spans="1:10">
      <c r="B19"/>
      <c r="C19" s="34"/>
      <c r="D19" s="43"/>
      <c r="E19" s="60"/>
      <c r="F19" s="63"/>
    </row>
    <row r="20" spans="1:10" ht="14.4" thickBot="1">
      <c r="B20"/>
      <c r="C20"/>
      <c r="G20" s="30"/>
      <c r="H20" s="30"/>
      <c r="I20" s="30"/>
      <c r="J20" s="31"/>
    </row>
    <row r="21" spans="1:10" ht="14.4" thickBot="1">
      <c r="A21" s="79"/>
      <c r="B21" s="80" t="s">
        <v>114</v>
      </c>
      <c r="C21" s="80"/>
      <c r="D21" s="80"/>
      <c r="E21" s="81" t="s">
        <v>111</v>
      </c>
      <c r="F21" s="81" t="s">
        <v>113</v>
      </c>
      <c r="G21" s="80">
        <v>2</v>
      </c>
      <c r="H21" s="82" t="s">
        <v>112</v>
      </c>
      <c r="I21" s="83" t="s">
        <v>117</v>
      </c>
    </row>
    <row r="22" spans="1:10">
      <c r="A22" s="46"/>
      <c r="B22" s="2">
        <f>B11</f>
        <v>1</v>
      </c>
      <c r="C22" s="71" t="str">
        <f>C11</f>
        <v>Astragalus</v>
      </c>
      <c r="D22" s="72">
        <f t="shared" ref="D22:D27" si="2">E11</f>
        <v>0.24234031504240958</v>
      </c>
      <c r="E22" s="73">
        <f>(D$3*D22)/D$4</f>
        <v>121.1701575212048</v>
      </c>
      <c r="F22" s="74">
        <f t="shared" ref="F22:F27" si="3">E22*G$21</f>
        <v>242.3403150424096</v>
      </c>
      <c r="I22" s="92">
        <v>250</v>
      </c>
    </row>
    <row r="23" spans="1:10">
      <c r="A23" s="46"/>
      <c r="B23" s="2">
        <f>B22+1</f>
        <v>2</v>
      </c>
      <c r="C23" s="71" t="str">
        <f t="shared" ref="C23:C27" si="4">C12</f>
        <v>Pine Bark</v>
      </c>
      <c r="D23" s="72">
        <f t="shared" si="2"/>
        <v>9.9878829842478797E-2</v>
      </c>
      <c r="E23" s="73">
        <f>(D$3*D23)/D$4</f>
        <v>49.939414921239397</v>
      </c>
      <c r="F23" s="74">
        <f t="shared" si="3"/>
        <v>99.878829842478794</v>
      </c>
      <c r="H23" s="13"/>
      <c r="I23" s="53">
        <v>100</v>
      </c>
    </row>
    <row r="24" spans="1:10">
      <c r="A24" s="46"/>
      <c r="B24" s="2">
        <f t="shared" ref="B24:B27" si="5">B23+1</f>
        <v>3</v>
      </c>
      <c r="C24" s="71" t="str">
        <f t="shared" si="4"/>
        <v>shishandra</v>
      </c>
      <c r="D24" s="72">
        <f t="shared" si="2"/>
        <v>0.48468063008481915</v>
      </c>
      <c r="E24" s="73">
        <f t="shared" ref="E24:E26" si="6">(D$3*D24)/D$4</f>
        <v>242.3403150424096</v>
      </c>
      <c r="F24" s="74">
        <f t="shared" si="3"/>
        <v>484.6806300848192</v>
      </c>
      <c r="G24" s="107"/>
      <c r="I24" s="53">
        <v>500</v>
      </c>
    </row>
    <row r="25" spans="1:10">
      <c r="A25" s="46"/>
      <c r="B25" s="2">
        <f t="shared" si="5"/>
        <v>4</v>
      </c>
      <c r="C25" s="71" t="str">
        <f t="shared" si="4"/>
        <v>EGCG</v>
      </c>
      <c r="D25" s="72">
        <f t="shared" si="2"/>
        <v>8.6550112515146271E-2</v>
      </c>
      <c r="E25" s="73">
        <f t="shared" si="6"/>
        <v>43.275056257573134</v>
      </c>
      <c r="F25" s="74">
        <f t="shared" si="3"/>
        <v>86.550112515146267</v>
      </c>
      <c r="G25" s="107"/>
      <c r="I25" s="53">
        <v>100</v>
      </c>
    </row>
    <row r="26" spans="1:10">
      <c r="A26" s="46"/>
      <c r="B26" s="2">
        <f t="shared" si="5"/>
        <v>5</v>
      </c>
      <c r="C26" s="71" t="str">
        <f t="shared" si="4"/>
        <v>Fo-Ti (He shou wu)</v>
      </c>
      <c r="D26" s="75">
        <f t="shared" si="2"/>
        <v>8.6550112515146271E-2</v>
      </c>
      <c r="E26" s="73">
        <f t="shared" si="6"/>
        <v>43.275056257573134</v>
      </c>
      <c r="F26" s="74">
        <f t="shared" si="3"/>
        <v>86.550112515146267</v>
      </c>
      <c r="I26" s="53">
        <v>100</v>
      </c>
    </row>
    <row r="27" spans="1:10">
      <c r="A27" s="46"/>
      <c r="B27" s="2">
        <f t="shared" si="5"/>
        <v>6</v>
      </c>
      <c r="C27" s="71" t="str">
        <f t="shared" si="4"/>
        <v>L-Theanine</v>
      </c>
      <c r="D27" s="75">
        <f t="shared" si="2"/>
        <v>0.19041024753332181</v>
      </c>
      <c r="E27" s="73">
        <f t="shared" ref="E27" si="7">(D$3*D27)/D$4</f>
        <v>95.205123766660904</v>
      </c>
      <c r="F27" s="74">
        <f t="shared" si="3"/>
        <v>190.41024753332181</v>
      </c>
      <c r="I27" s="53">
        <v>200</v>
      </c>
    </row>
    <row r="28" spans="1:10">
      <c r="A28" s="76"/>
      <c r="B28" s="7"/>
      <c r="C28" s="7"/>
      <c r="D28" s="32">
        <f>SUM(D22:D26)</f>
        <v>1</v>
      </c>
      <c r="E28" s="41">
        <f>SUM(E22:E26)</f>
        <v>500</v>
      </c>
      <c r="F28" s="42">
        <f>SUM(F22:F26)</f>
        <v>1000</v>
      </c>
      <c r="G28" s="7"/>
      <c r="H28" s="7"/>
      <c r="I28" s="77"/>
    </row>
    <row r="29" spans="1:10" ht="14.4" thickBot="1">
      <c r="A29" s="64"/>
      <c r="B29" s="78"/>
      <c r="C29" s="78"/>
      <c r="D29" s="65"/>
      <c r="E29" s="65"/>
      <c r="F29" s="65"/>
      <c r="G29" s="65"/>
      <c r="H29" s="65"/>
      <c r="I29" s="70"/>
    </row>
    <row r="31" spans="1:10" s="1" customFormat="1" ht="72.599999999999994" customHeight="1">
      <c r="B31" s="170" t="s">
        <v>115</v>
      </c>
      <c r="C31" s="170"/>
      <c r="D31" s="170"/>
      <c r="E31" s="170"/>
      <c r="F31" s="170"/>
      <c r="G31" s="170"/>
      <c r="H31" s="170"/>
      <c r="I31" s="170"/>
      <c r="J31" s="170"/>
    </row>
    <row r="32" spans="1:10" s="1" customFormat="1" ht="49.2" customHeight="1">
      <c r="B32" s="95" t="s">
        <v>1</v>
      </c>
      <c r="C32" s="96"/>
      <c r="D32" s="1" t="s">
        <v>2</v>
      </c>
      <c r="G32" s="178" t="s">
        <v>3</v>
      </c>
      <c r="H32" s="178"/>
      <c r="I32" s="178"/>
      <c r="J32" s="178"/>
    </row>
    <row r="33" spans="2:10" s="1" customFormat="1" ht="58.2" customHeight="1">
      <c r="B33" s="3" t="s">
        <v>4</v>
      </c>
      <c r="D33" s="1" t="s">
        <v>5</v>
      </c>
      <c r="G33" s="172" t="s">
        <v>6</v>
      </c>
      <c r="H33" s="172"/>
      <c r="I33" s="172"/>
      <c r="J33" s="172"/>
    </row>
    <row r="34" spans="2:10" s="1" customFormat="1" ht="47.4" customHeight="1">
      <c r="B34" s="95" t="s">
        <v>7</v>
      </c>
      <c r="C34" s="96"/>
      <c r="D34" s="1" t="s">
        <v>8</v>
      </c>
      <c r="G34" s="178" t="s">
        <v>9</v>
      </c>
      <c r="H34" s="178"/>
      <c r="I34" s="178"/>
      <c r="J34" s="178"/>
    </row>
    <row r="35" spans="2:10" s="1" customFormat="1" ht="48" customHeight="1">
      <c r="B35" s="95" t="s">
        <v>10</v>
      </c>
      <c r="C35" s="96"/>
      <c r="D35" s="1" t="s">
        <v>11</v>
      </c>
      <c r="G35" s="178" t="s">
        <v>12</v>
      </c>
      <c r="H35" s="178"/>
      <c r="I35" s="178"/>
      <c r="J35" s="178"/>
    </row>
    <row r="36" spans="2:10" s="1" customFormat="1" ht="46.2" customHeight="1">
      <c r="B36" s="3" t="s">
        <v>13</v>
      </c>
      <c r="D36" s="1" t="s">
        <v>14</v>
      </c>
      <c r="G36" s="178" t="s">
        <v>15</v>
      </c>
      <c r="H36" s="178"/>
      <c r="I36" s="178"/>
      <c r="J36" s="178"/>
    </row>
    <row r="37" spans="2:10" s="1" customFormat="1" ht="85.8" customHeight="1">
      <c r="B37" s="3" t="s">
        <v>16</v>
      </c>
      <c r="D37" s="1" t="s">
        <v>17</v>
      </c>
      <c r="G37" s="178" t="s">
        <v>18</v>
      </c>
      <c r="H37" s="178"/>
      <c r="I37" s="178"/>
      <c r="J37" s="178"/>
    </row>
    <row r="38" spans="2:10" s="1" customFormat="1" ht="43.8" customHeight="1">
      <c r="B38" s="169" t="s">
        <v>19</v>
      </c>
      <c r="C38" s="169"/>
      <c r="D38" s="169"/>
      <c r="E38" s="169"/>
      <c r="F38" s="169"/>
      <c r="G38" s="169"/>
      <c r="H38" s="169"/>
      <c r="I38" s="169"/>
      <c r="J38" s="169"/>
    </row>
    <row r="39" spans="2:10" s="1" customFormat="1" ht="85.2" customHeight="1">
      <c r="B39" s="95" t="s">
        <v>20</v>
      </c>
      <c r="C39" s="96"/>
      <c r="D39" s="1" t="s">
        <v>21</v>
      </c>
      <c r="G39" s="178" t="s">
        <v>22</v>
      </c>
      <c r="H39" s="178"/>
      <c r="I39" s="178"/>
      <c r="J39" s="178"/>
    </row>
    <row r="40" spans="2:10" s="1" customFormat="1" ht="71.400000000000006" customHeight="1">
      <c r="B40" s="169" t="s">
        <v>107</v>
      </c>
      <c r="C40" s="169"/>
      <c r="D40" s="169"/>
      <c r="E40" s="169"/>
      <c r="F40" s="169"/>
      <c r="G40" s="169"/>
      <c r="H40" s="169"/>
      <c r="I40" s="169"/>
      <c r="J40" s="169"/>
    </row>
    <row r="41" spans="2:10" s="1" customFormat="1" ht="71.400000000000006" customHeight="1">
      <c r="B41" s="97" t="s">
        <v>23</v>
      </c>
      <c r="C41" s="98"/>
      <c r="D41" s="38" t="s">
        <v>17</v>
      </c>
      <c r="E41" s="38"/>
      <c r="F41" s="38"/>
      <c r="G41" s="169" t="s">
        <v>108</v>
      </c>
      <c r="H41" s="174"/>
      <c r="I41" s="174"/>
      <c r="J41" s="174"/>
    </row>
    <row r="42" spans="2:10" s="1" customFormat="1" ht="48.6" customHeight="1">
      <c r="B42" s="175" t="s">
        <v>24</v>
      </c>
      <c r="C42" s="175"/>
      <c r="D42" s="175"/>
      <c r="E42" s="175"/>
      <c r="F42" s="175"/>
      <c r="G42" s="175"/>
      <c r="H42" s="175"/>
      <c r="I42" s="175"/>
      <c r="J42" s="175"/>
    </row>
    <row r="43" spans="2:10" s="1" customFormat="1" ht="35.4" customHeight="1">
      <c r="B43" s="178" t="s">
        <v>25</v>
      </c>
      <c r="C43" s="178"/>
      <c r="D43" s="178"/>
      <c r="E43" s="178"/>
      <c r="F43" s="178"/>
      <c r="G43" s="178"/>
      <c r="H43" s="178"/>
      <c r="I43" s="178"/>
      <c r="J43" s="178"/>
    </row>
    <row r="44" spans="2:10" s="1" customFormat="1" ht="126.6" customHeight="1">
      <c r="B44" s="3" t="s">
        <v>26</v>
      </c>
      <c r="D44" s="1" t="s">
        <v>27</v>
      </c>
      <c r="G44" s="169" t="s">
        <v>28</v>
      </c>
      <c r="H44" s="169"/>
      <c r="I44" s="169"/>
      <c r="J44" s="169"/>
    </row>
    <row r="45" spans="2:10" s="1" customFormat="1" ht="78" customHeight="1">
      <c r="B45" s="95" t="s">
        <v>29</v>
      </c>
      <c r="C45" s="96"/>
      <c r="D45" s="1" t="s">
        <v>30</v>
      </c>
      <c r="G45" s="169" t="s">
        <v>31</v>
      </c>
      <c r="H45" s="169"/>
      <c r="I45" s="169"/>
      <c r="J45" s="169"/>
    </row>
    <row r="46" spans="2:10" s="1" customFormat="1" ht="56.4" customHeight="1">
      <c r="B46" s="172" t="s">
        <v>32</v>
      </c>
      <c r="C46" s="172"/>
      <c r="D46" s="172"/>
      <c r="E46" s="172"/>
      <c r="F46" s="172"/>
      <c r="G46" s="172"/>
      <c r="H46" s="172"/>
      <c r="I46" s="172"/>
      <c r="J46" s="172"/>
    </row>
    <row r="47" spans="2:10" s="1" customFormat="1" ht="29.4" customHeight="1">
      <c r="B47" s="172" t="s">
        <v>33</v>
      </c>
      <c r="C47" s="172"/>
      <c r="D47" s="172"/>
      <c r="E47" s="172"/>
      <c r="F47" s="172"/>
      <c r="G47" s="172"/>
      <c r="H47" s="172"/>
      <c r="I47" s="172"/>
      <c r="J47" s="172"/>
    </row>
    <row r="48" spans="2:10" s="1" customFormat="1" ht="69.599999999999994" customHeight="1">
      <c r="B48" s="3" t="s">
        <v>34</v>
      </c>
      <c r="D48" s="173" t="s">
        <v>116</v>
      </c>
      <c r="E48" s="173"/>
      <c r="F48" s="173"/>
      <c r="G48" s="169" t="s">
        <v>35</v>
      </c>
      <c r="H48" s="169"/>
      <c r="I48" s="169"/>
      <c r="J48" s="169"/>
    </row>
    <row r="49" spans="2:10" s="1" customFormat="1" ht="45.6" customHeight="1">
      <c r="B49" s="169" t="s">
        <v>36</v>
      </c>
      <c r="C49" s="169"/>
      <c r="D49" s="169"/>
      <c r="E49" s="169"/>
      <c r="F49" s="169"/>
      <c r="G49" s="169"/>
      <c r="H49" s="169"/>
      <c r="I49" s="169"/>
      <c r="J49" s="169"/>
    </row>
    <row r="50" spans="2:10" s="1" customFormat="1" ht="46.2" customHeight="1">
      <c r="B50" s="170" t="s">
        <v>37</v>
      </c>
      <c r="C50" s="170"/>
      <c r="D50" s="170"/>
      <c r="E50" s="170"/>
      <c r="F50" s="170"/>
      <c r="G50" s="170"/>
      <c r="H50" s="170"/>
      <c r="I50" s="170"/>
      <c r="J50" s="170"/>
    </row>
    <row r="51" spans="2:10" s="1" customFormat="1" ht="27.6" customHeight="1">
      <c r="B51" s="170" t="s">
        <v>38</v>
      </c>
      <c r="C51" s="170"/>
      <c r="D51" s="170"/>
      <c r="E51" s="170"/>
      <c r="F51" s="170"/>
      <c r="G51" s="170"/>
      <c r="H51" s="170"/>
      <c r="I51" s="170"/>
      <c r="J51" s="170"/>
    </row>
    <row r="52" spans="2:10" ht="47.4" customHeight="1">
      <c r="B52" s="171" t="s">
        <v>39</v>
      </c>
      <c r="C52" s="171"/>
    </row>
    <row r="53" spans="2:10" ht="13.8" customHeight="1">
      <c r="B53" s="168" t="s">
        <v>40</v>
      </c>
      <c r="C53" s="168"/>
      <c r="D53" s="168"/>
      <c r="E53" s="168"/>
      <c r="F53" s="168"/>
      <c r="G53" s="168"/>
      <c r="H53" s="168"/>
      <c r="I53" s="168"/>
      <c r="J53" s="168"/>
    </row>
    <row r="54" spans="2:10" ht="26.4" customHeight="1">
      <c r="B54" s="168" t="s">
        <v>41</v>
      </c>
      <c r="C54" s="168"/>
      <c r="D54" s="168"/>
      <c r="E54" s="168"/>
      <c r="F54" s="168"/>
      <c r="G54" s="168"/>
      <c r="H54" s="168"/>
      <c r="I54" s="168"/>
      <c r="J54" s="168"/>
    </row>
    <row r="55" spans="2:10" ht="13.8" customHeight="1">
      <c r="B55" s="168" t="s">
        <v>42</v>
      </c>
      <c r="C55" s="168"/>
      <c r="D55" s="168"/>
      <c r="E55" s="168"/>
      <c r="F55" s="168"/>
      <c r="G55" s="168"/>
      <c r="H55" s="168"/>
      <c r="I55" s="168"/>
      <c r="J55" s="168"/>
    </row>
    <row r="56" spans="2:10" ht="13.8" customHeight="1">
      <c r="B56" s="168" t="s">
        <v>43</v>
      </c>
      <c r="C56" s="168"/>
      <c r="D56" s="168"/>
      <c r="E56" s="168"/>
      <c r="F56" s="168"/>
      <c r="G56" s="168"/>
      <c r="H56" s="168"/>
      <c r="I56" s="168"/>
      <c r="J56" s="168"/>
    </row>
    <row r="57" spans="2:10" ht="13.8" customHeight="1">
      <c r="B57" s="168" t="s">
        <v>44</v>
      </c>
      <c r="C57" s="168"/>
      <c r="D57" s="168"/>
      <c r="E57" s="168"/>
      <c r="F57" s="168"/>
      <c r="G57" s="168"/>
      <c r="H57" s="168"/>
      <c r="I57" s="168"/>
      <c r="J57" s="168"/>
    </row>
    <row r="58" spans="2:10" ht="13.8" customHeight="1">
      <c r="B58" s="168" t="s">
        <v>45</v>
      </c>
      <c r="C58" s="168"/>
      <c r="D58" s="168"/>
      <c r="E58" s="168"/>
      <c r="F58" s="168"/>
      <c r="G58" s="168"/>
      <c r="H58" s="168"/>
      <c r="I58" s="168"/>
      <c r="J58" s="168"/>
    </row>
    <row r="59" spans="2:10" ht="13.8" customHeight="1">
      <c r="B59" s="168" t="s">
        <v>46</v>
      </c>
      <c r="C59" s="168"/>
      <c r="D59" s="168"/>
      <c r="E59" s="168"/>
      <c r="F59" s="168"/>
      <c r="G59" s="168"/>
      <c r="H59" s="168"/>
      <c r="I59" s="168"/>
      <c r="J59" s="168"/>
    </row>
    <row r="60" spans="2:10" ht="13.8" customHeight="1">
      <c r="B60" s="168" t="s">
        <v>47</v>
      </c>
      <c r="C60" s="168"/>
      <c r="D60" s="168"/>
      <c r="E60" s="168"/>
      <c r="F60" s="168"/>
      <c r="G60" s="168"/>
      <c r="H60" s="168"/>
      <c r="I60" s="168"/>
      <c r="J60" s="168"/>
    </row>
    <row r="61" spans="2:10" ht="13.8" customHeight="1">
      <c r="B61" s="168" t="s">
        <v>48</v>
      </c>
      <c r="C61" s="168"/>
      <c r="D61" s="168"/>
      <c r="E61" s="168"/>
      <c r="F61" s="168"/>
      <c r="G61" s="168"/>
      <c r="H61" s="168"/>
      <c r="I61" s="168"/>
      <c r="J61" s="168"/>
    </row>
    <row r="62" spans="2:10" ht="13.8" customHeight="1">
      <c r="B62" s="168" t="s">
        <v>49</v>
      </c>
      <c r="C62" s="168"/>
      <c r="D62" s="168"/>
      <c r="E62" s="168"/>
      <c r="F62" s="168"/>
      <c r="G62" s="168"/>
      <c r="H62" s="168"/>
      <c r="I62" s="168"/>
      <c r="J62" s="168"/>
    </row>
    <row r="63" spans="2:10" ht="13.8" customHeight="1">
      <c r="B63" s="168" t="s">
        <v>50</v>
      </c>
      <c r="C63" s="168"/>
      <c r="D63" s="168"/>
      <c r="E63" s="168"/>
      <c r="F63" s="168"/>
      <c r="G63" s="168"/>
      <c r="H63" s="168"/>
      <c r="I63" s="168"/>
      <c r="J63" s="168"/>
    </row>
    <row r="64" spans="2:10" ht="13.8" customHeight="1">
      <c r="B64" s="168" t="s">
        <v>51</v>
      </c>
      <c r="C64" s="168"/>
      <c r="D64" s="168"/>
      <c r="E64" s="168"/>
      <c r="F64" s="168"/>
      <c r="G64" s="168"/>
      <c r="H64" s="168"/>
      <c r="I64" s="168"/>
      <c r="J64" s="168"/>
    </row>
    <row r="65" spans="2:10" ht="13.8" customHeight="1">
      <c r="B65" s="168" t="s">
        <v>52</v>
      </c>
      <c r="C65" s="168"/>
      <c r="D65" s="168"/>
      <c r="E65" s="168"/>
      <c r="F65" s="168"/>
      <c r="G65" s="168"/>
      <c r="H65" s="168"/>
      <c r="I65" s="168"/>
      <c r="J65" s="168"/>
    </row>
    <row r="66" spans="2:10" ht="13.8" customHeight="1">
      <c r="B66" s="168" t="s">
        <v>53</v>
      </c>
      <c r="C66" s="168"/>
      <c r="D66" s="168"/>
      <c r="E66" s="168"/>
      <c r="F66" s="168"/>
      <c r="G66" s="168"/>
      <c r="H66" s="168"/>
      <c r="I66" s="168"/>
      <c r="J66" s="168"/>
    </row>
    <row r="67" spans="2:10" ht="13.8" customHeight="1">
      <c r="B67" s="168" t="s">
        <v>54</v>
      </c>
      <c r="C67" s="168"/>
      <c r="D67" s="168"/>
      <c r="E67" s="168"/>
      <c r="F67" s="168"/>
      <c r="G67" s="168"/>
      <c r="H67" s="168"/>
      <c r="I67" s="168"/>
      <c r="J67" s="168"/>
    </row>
    <row r="68" spans="2:10" ht="13.8" customHeight="1">
      <c r="B68" s="168" t="s">
        <v>55</v>
      </c>
      <c r="C68" s="168"/>
      <c r="D68" s="168"/>
      <c r="E68" s="168"/>
      <c r="F68" s="168"/>
      <c r="G68" s="168"/>
      <c r="H68" s="168"/>
      <c r="I68" s="168"/>
      <c r="J68" s="168"/>
    </row>
    <row r="69" spans="2:10" ht="13.8" customHeight="1">
      <c r="B69" s="168" t="s">
        <v>56</v>
      </c>
      <c r="C69" s="168"/>
      <c r="D69" s="168"/>
      <c r="E69" s="168"/>
      <c r="F69" s="168"/>
      <c r="G69" s="168"/>
      <c r="H69" s="168"/>
      <c r="I69" s="168"/>
      <c r="J69" s="168"/>
    </row>
    <row r="70" spans="2:10" ht="13.8" customHeight="1">
      <c r="B70" s="168" t="s">
        <v>57</v>
      </c>
      <c r="C70" s="168"/>
      <c r="D70" s="168"/>
      <c r="E70" s="168"/>
      <c r="F70" s="168"/>
      <c r="G70" s="168"/>
      <c r="H70" s="168"/>
      <c r="I70" s="168"/>
      <c r="J70" s="168"/>
    </row>
    <row r="71" spans="2:10" ht="13.8" customHeight="1">
      <c r="B71" s="168" t="s">
        <v>58</v>
      </c>
      <c r="C71" s="168"/>
      <c r="D71" s="168"/>
      <c r="E71" s="168"/>
      <c r="F71" s="168"/>
      <c r="G71" s="168"/>
      <c r="H71" s="168"/>
      <c r="I71" s="168"/>
      <c r="J71" s="168"/>
    </row>
    <row r="72" spans="2:10" ht="13.8" customHeight="1">
      <c r="B72" s="168" t="s">
        <v>59</v>
      </c>
      <c r="C72" s="168"/>
      <c r="D72" s="168"/>
      <c r="E72" s="168"/>
      <c r="F72" s="168"/>
      <c r="G72" s="168"/>
      <c r="H72" s="168"/>
      <c r="I72" s="168"/>
      <c r="J72" s="168"/>
    </row>
    <row r="73" spans="2:10" ht="13.8" customHeight="1">
      <c r="B73" s="168" t="s">
        <v>60</v>
      </c>
      <c r="C73" s="168"/>
      <c r="D73" s="168"/>
      <c r="E73" s="168"/>
      <c r="F73" s="168"/>
      <c r="G73" s="168"/>
      <c r="H73" s="168"/>
      <c r="I73" s="168"/>
      <c r="J73" s="168"/>
    </row>
    <row r="74" spans="2:10" ht="13.8" customHeight="1">
      <c r="B74" s="168" t="s">
        <v>61</v>
      </c>
      <c r="C74" s="168"/>
      <c r="D74" s="168"/>
      <c r="E74" s="168"/>
      <c r="F74" s="168"/>
      <c r="G74" s="168"/>
      <c r="H74" s="168"/>
      <c r="I74" s="168"/>
      <c r="J74" s="168"/>
    </row>
    <row r="75" spans="2:10" ht="13.8" customHeight="1">
      <c r="B75" s="168" t="s">
        <v>62</v>
      </c>
      <c r="C75" s="168"/>
      <c r="D75" s="168"/>
      <c r="E75" s="168"/>
      <c r="F75" s="168"/>
      <c r="G75" s="168"/>
      <c r="H75" s="168"/>
      <c r="I75" s="168"/>
      <c r="J75" s="168"/>
    </row>
    <row r="76" spans="2:10" ht="13.8" customHeight="1">
      <c r="B76" s="168" t="s">
        <v>63</v>
      </c>
      <c r="C76" s="168"/>
      <c r="D76" s="168"/>
      <c r="E76" s="168"/>
      <c r="F76" s="168"/>
      <c r="G76" s="168"/>
      <c r="H76" s="168"/>
      <c r="I76" s="168"/>
      <c r="J76" s="168"/>
    </row>
    <row r="77" spans="2:10" ht="13.8" customHeight="1">
      <c r="B77" s="168" t="s">
        <v>64</v>
      </c>
      <c r="C77" s="168"/>
      <c r="D77" s="168"/>
      <c r="E77" s="168"/>
      <c r="F77" s="168"/>
      <c r="G77" s="168"/>
      <c r="H77" s="168"/>
      <c r="I77" s="168"/>
      <c r="J77" s="168"/>
    </row>
    <row r="78" spans="2:10" ht="13.8" customHeight="1">
      <c r="B78" s="168" t="s">
        <v>65</v>
      </c>
      <c r="C78" s="168"/>
      <c r="D78" s="168"/>
      <c r="E78" s="168"/>
      <c r="F78" s="168"/>
      <c r="G78" s="168"/>
      <c r="H78" s="168"/>
      <c r="I78" s="168"/>
      <c r="J78" s="168"/>
    </row>
    <row r="79" spans="2:10" ht="13.8" customHeight="1">
      <c r="B79" s="168" t="s">
        <v>66</v>
      </c>
      <c r="C79" s="168"/>
      <c r="D79" s="168"/>
      <c r="E79" s="168"/>
      <c r="F79" s="168"/>
      <c r="G79" s="168"/>
      <c r="H79" s="168"/>
      <c r="I79" s="168"/>
      <c r="J79" s="168"/>
    </row>
    <row r="80" spans="2:10" ht="13.8" customHeight="1">
      <c r="B80" s="168" t="s">
        <v>67</v>
      </c>
      <c r="C80" s="168"/>
      <c r="D80" s="168"/>
      <c r="E80" s="168"/>
      <c r="F80" s="168"/>
      <c r="G80" s="168"/>
      <c r="H80" s="168"/>
      <c r="I80" s="168"/>
      <c r="J80" s="168"/>
    </row>
    <row r="81" spans="2:10" ht="13.8" customHeight="1">
      <c r="B81" s="168" t="s">
        <v>68</v>
      </c>
      <c r="C81" s="168"/>
      <c r="D81" s="168"/>
      <c r="E81" s="168"/>
      <c r="F81" s="168"/>
      <c r="G81" s="168"/>
      <c r="H81" s="168"/>
      <c r="I81" s="168"/>
      <c r="J81" s="168"/>
    </row>
    <row r="82" spans="2:10" ht="13.8" customHeight="1">
      <c r="B82" s="168" t="s">
        <v>69</v>
      </c>
      <c r="C82" s="168"/>
      <c r="D82" s="168"/>
      <c r="E82" s="168"/>
      <c r="F82" s="168"/>
      <c r="G82" s="168"/>
      <c r="H82" s="168"/>
      <c r="I82" s="168"/>
      <c r="J82" s="168"/>
    </row>
    <row r="83" spans="2:10" ht="13.8" customHeight="1">
      <c r="B83" s="168" t="s">
        <v>70</v>
      </c>
      <c r="C83" s="168"/>
      <c r="D83" s="168"/>
      <c r="E83" s="168"/>
      <c r="F83" s="168"/>
      <c r="G83" s="168"/>
      <c r="H83" s="168"/>
      <c r="I83" s="168"/>
      <c r="J83" s="168"/>
    </row>
    <row r="84" spans="2:10" ht="13.8" customHeight="1">
      <c r="B84" s="168" t="s">
        <v>71</v>
      </c>
      <c r="C84" s="168"/>
      <c r="D84" s="168"/>
      <c r="E84" s="168"/>
      <c r="F84" s="168"/>
      <c r="G84" s="168"/>
      <c r="H84" s="168"/>
      <c r="I84" s="168"/>
      <c r="J84" s="168"/>
    </row>
    <row r="85" spans="2:10" ht="13.8" customHeight="1">
      <c r="B85" s="168" t="s">
        <v>72</v>
      </c>
      <c r="C85" s="168"/>
      <c r="D85" s="168"/>
      <c r="E85" s="168"/>
      <c r="F85" s="168"/>
      <c r="G85" s="168"/>
      <c r="H85" s="168"/>
      <c r="I85" s="168"/>
      <c r="J85" s="168"/>
    </row>
    <row r="86" spans="2:10" ht="13.8" customHeight="1">
      <c r="B86" s="168" t="s">
        <v>73</v>
      </c>
      <c r="C86" s="168"/>
      <c r="D86" s="168"/>
      <c r="E86" s="168"/>
      <c r="F86" s="168"/>
      <c r="G86" s="168"/>
      <c r="H86" s="168"/>
      <c r="I86" s="168"/>
      <c r="J86" s="168"/>
    </row>
    <row r="87" spans="2:10" ht="13.8" customHeight="1">
      <c r="B87" s="168" t="s">
        <v>74</v>
      </c>
      <c r="C87" s="168"/>
      <c r="D87" s="168"/>
      <c r="E87" s="168"/>
      <c r="F87" s="168"/>
      <c r="G87" s="168"/>
      <c r="H87" s="168"/>
      <c r="I87" s="168"/>
      <c r="J87" s="168"/>
    </row>
    <row r="88" spans="2:10" ht="13.8" customHeight="1">
      <c r="B88" s="168" t="s">
        <v>75</v>
      </c>
      <c r="C88" s="168"/>
      <c r="D88" s="168"/>
      <c r="E88" s="168"/>
      <c r="F88" s="168"/>
      <c r="G88" s="168"/>
      <c r="H88" s="168"/>
      <c r="I88" s="168"/>
      <c r="J88" s="168"/>
    </row>
    <row r="89" spans="2:10" ht="13.8" customHeight="1">
      <c r="B89" s="168" t="s">
        <v>76</v>
      </c>
      <c r="C89" s="168"/>
      <c r="D89" s="168"/>
      <c r="E89" s="168"/>
      <c r="F89" s="168"/>
      <c r="G89" s="168"/>
      <c r="H89" s="168"/>
      <c r="I89" s="168"/>
      <c r="J89" s="168"/>
    </row>
    <row r="90" spans="2:10" ht="13.8" customHeight="1">
      <c r="B90" s="168" t="s">
        <v>77</v>
      </c>
      <c r="C90" s="168"/>
      <c r="D90" s="168"/>
      <c r="E90" s="168"/>
      <c r="F90" s="168"/>
      <c r="G90" s="168"/>
      <c r="H90" s="168"/>
      <c r="I90" s="168"/>
      <c r="J90" s="168"/>
    </row>
    <row r="91" spans="2:10" ht="13.8" customHeight="1">
      <c r="B91" s="168" t="s">
        <v>78</v>
      </c>
      <c r="C91" s="168"/>
      <c r="D91" s="168"/>
      <c r="E91" s="168"/>
      <c r="F91" s="168"/>
      <c r="G91" s="168"/>
      <c r="H91" s="168"/>
      <c r="I91" s="168"/>
      <c r="J91" s="168"/>
    </row>
    <row r="92" spans="2:10" ht="13.8" customHeight="1">
      <c r="B92" s="168" t="s">
        <v>79</v>
      </c>
      <c r="C92" s="168"/>
      <c r="D92" s="168"/>
      <c r="E92" s="168"/>
      <c r="F92" s="168"/>
      <c r="G92" s="168"/>
      <c r="H92" s="168"/>
      <c r="I92" s="168"/>
      <c r="J92" s="168"/>
    </row>
    <row r="93" spans="2:10" ht="13.8" customHeight="1">
      <c r="B93" s="168" t="s">
        <v>80</v>
      </c>
      <c r="C93" s="168"/>
      <c r="D93" s="168"/>
      <c r="E93" s="168"/>
      <c r="F93" s="168"/>
      <c r="G93" s="168"/>
      <c r="H93" s="168"/>
      <c r="I93" s="168"/>
      <c r="J93" s="168"/>
    </row>
    <row r="94" spans="2:10" ht="13.8" customHeight="1">
      <c r="B94" s="168" t="s">
        <v>81</v>
      </c>
      <c r="C94" s="168"/>
      <c r="D94" s="168"/>
      <c r="E94" s="168"/>
      <c r="F94" s="168"/>
      <c r="G94" s="168"/>
      <c r="H94" s="168"/>
      <c r="I94" s="168"/>
      <c r="J94" s="168"/>
    </row>
    <row r="95" spans="2:10" ht="13.8" customHeight="1">
      <c r="B95" s="168" t="s">
        <v>82</v>
      </c>
      <c r="C95" s="168"/>
      <c r="D95" s="168"/>
      <c r="E95" s="168"/>
      <c r="F95" s="168"/>
      <c r="G95" s="168"/>
      <c r="H95" s="168"/>
      <c r="I95" s="168"/>
      <c r="J95" s="168"/>
    </row>
    <row r="96" spans="2:10" ht="13.8" customHeight="1">
      <c r="B96" s="168" t="s">
        <v>83</v>
      </c>
      <c r="C96" s="168"/>
      <c r="D96" s="168"/>
      <c r="E96" s="168"/>
      <c r="F96" s="168"/>
      <c r="G96" s="168"/>
      <c r="H96" s="168"/>
      <c r="I96" s="168"/>
      <c r="J96" s="168"/>
    </row>
    <row r="97" spans="2:10" ht="13.8" customHeight="1">
      <c r="B97" s="168" t="s">
        <v>84</v>
      </c>
      <c r="C97" s="168"/>
      <c r="D97" s="168"/>
      <c r="E97" s="168"/>
      <c r="F97" s="168"/>
      <c r="G97" s="168"/>
      <c r="H97" s="168"/>
      <c r="I97" s="168"/>
      <c r="J97" s="168"/>
    </row>
    <row r="98" spans="2:10" ht="13.8" customHeight="1">
      <c r="B98" s="168" t="s">
        <v>85</v>
      </c>
      <c r="C98" s="168"/>
      <c r="D98" s="168"/>
      <c r="E98" s="168"/>
      <c r="F98" s="168"/>
      <c r="G98" s="168"/>
      <c r="H98" s="168"/>
      <c r="I98" s="168"/>
      <c r="J98" s="168"/>
    </row>
    <row r="99" spans="2:10">
      <c r="B99" s="168"/>
      <c r="C99" s="168"/>
      <c r="D99" s="168"/>
      <c r="E99" s="168"/>
      <c r="F99" s="168"/>
      <c r="G99" s="168"/>
      <c r="H99" s="168"/>
      <c r="I99" s="168"/>
      <c r="J99" s="168"/>
    </row>
    <row r="100" spans="2:10">
      <c r="B100" s="168"/>
      <c r="C100" s="168"/>
      <c r="D100" s="168"/>
      <c r="E100" s="168"/>
      <c r="F100" s="168"/>
      <c r="G100" s="168"/>
      <c r="H100" s="168"/>
      <c r="I100" s="168"/>
      <c r="J100" s="168"/>
    </row>
    <row r="101" spans="2:10">
      <c r="B101" s="168"/>
      <c r="C101" s="168"/>
      <c r="D101" s="168"/>
      <c r="E101" s="168"/>
      <c r="F101" s="168"/>
      <c r="G101" s="168"/>
      <c r="H101" s="168"/>
      <c r="I101" s="168"/>
      <c r="J101" s="168"/>
    </row>
  </sheetData>
  <mergeCells count="74">
    <mergeCell ref="A11:A15"/>
    <mergeCell ref="G35:J35"/>
    <mergeCell ref="G36:J36"/>
    <mergeCell ref="G39:J39"/>
    <mergeCell ref="B40:J40"/>
    <mergeCell ref="G41:J41"/>
    <mergeCell ref="B42:J42"/>
    <mergeCell ref="C1:J1"/>
    <mergeCell ref="B43:J43"/>
    <mergeCell ref="G44:J44"/>
    <mergeCell ref="B31:J31"/>
    <mergeCell ref="G32:J32"/>
    <mergeCell ref="G33:J33"/>
    <mergeCell ref="G34:J34"/>
    <mergeCell ref="B38:J38"/>
    <mergeCell ref="G37:J37"/>
    <mergeCell ref="B46:J46"/>
    <mergeCell ref="G48:J48"/>
    <mergeCell ref="G45:J45"/>
    <mergeCell ref="B47:J47"/>
    <mergeCell ref="D48:F48"/>
    <mergeCell ref="B55:J55"/>
    <mergeCell ref="B49:J49"/>
    <mergeCell ref="B50:J50"/>
    <mergeCell ref="B53:J53"/>
    <mergeCell ref="B54:J54"/>
    <mergeCell ref="B51:J51"/>
    <mergeCell ref="B52:C52"/>
    <mergeCell ref="B56:J56"/>
    <mergeCell ref="B57:J57"/>
    <mergeCell ref="B58:J58"/>
    <mergeCell ref="B59:J59"/>
    <mergeCell ref="B60:J60"/>
    <mergeCell ref="B72:J72"/>
    <mergeCell ref="B61:J61"/>
    <mergeCell ref="B62:J62"/>
    <mergeCell ref="B63:J63"/>
    <mergeCell ref="B64:J64"/>
    <mergeCell ref="B65:J65"/>
    <mergeCell ref="B66:J66"/>
    <mergeCell ref="B67:J67"/>
    <mergeCell ref="B68:J68"/>
    <mergeCell ref="B69:J69"/>
    <mergeCell ref="B70:J70"/>
    <mergeCell ref="B71:J71"/>
    <mergeCell ref="B84:J84"/>
    <mergeCell ref="B73:J73"/>
    <mergeCell ref="B74:J74"/>
    <mergeCell ref="B75:J75"/>
    <mergeCell ref="B76:J76"/>
    <mergeCell ref="B77:J77"/>
    <mergeCell ref="B78:J78"/>
    <mergeCell ref="B79:J79"/>
    <mergeCell ref="B80:J80"/>
    <mergeCell ref="B81:J81"/>
    <mergeCell ref="B82:J82"/>
    <mergeCell ref="B83:J83"/>
    <mergeCell ref="B96:J96"/>
    <mergeCell ref="B85:J85"/>
    <mergeCell ref="B86:J86"/>
    <mergeCell ref="B87:J87"/>
    <mergeCell ref="B88:J88"/>
    <mergeCell ref="B89:J89"/>
    <mergeCell ref="B90:J90"/>
    <mergeCell ref="B91:J91"/>
    <mergeCell ref="B92:J92"/>
    <mergeCell ref="B93:J93"/>
    <mergeCell ref="B94:J94"/>
    <mergeCell ref="B95:J95"/>
    <mergeCell ref="B97:J97"/>
    <mergeCell ref="B98:J98"/>
    <mergeCell ref="B99:J99"/>
    <mergeCell ref="B100:J100"/>
    <mergeCell ref="B101:J101"/>
  </mergeCells>
  <hyperlinks>
    <hyperlink ref="D32" r:id="rId1" xr:uid="{63E148E3-78B7-4FEB-BB77-264B6E5FAC91}"/>
    <hyperlink ref="D33" r:id="rId2" xr:uid="{58783D75-3C7E-4CAB-A244-F9C2966EBB29}"/>
    <hyperlink ref="D34" r:id="rId3" xr:uid="{6AA96BE5-77AA-4B8B-8D61-DE313223361D}"/>
    <hyperlink ref="D35" r:id="rId4" xr:uid="{EDDFE7CA-6708-4AA2-8F78-4AF81CA3DD6F}"/>
    <hyperlink ref="D36" r:id="rId5" xr:uid="{66930184-DD29-4DEA-9041-46FF60C36805}"/>
    <hyperlink ref="D37" r:id="rId6" xr:uid="{BAA1FC20-A209-4652-BADC-B57AA0139DAC}"/>
    <hyperlink ref="D39" r:id="rId7" xr:uid="{D4462351-1633-437B-84C5-F27D69906229}"/>
    <hyperlink ref="D41" r:id="rId8" xr:uid="{30DF9AAB-F5FF-499A-B435-F0D61479648F}"/>
    <hyperlink ref="D44" r:id="rId9" xr:uid="{61D157BE-F91D-4BFD-82BF-474E936BC440}"/>
    <hyperlink ref="D45" r:id="rId10" xr:uid="{8EFA4F0D-E534-40A1-BBA3-2A68BA928224}"/>
    <hyperlink ref="D48" r:id="rId11" display="https://en.wikipedia.org/wiki/Drynaria" xr:uid="{7341A2B5-9786-47EB-9A78-734982A48A3E}"/>
  </hyperlinks>
  <pageMargins left="0" right="0" top="0.39409448818897641" bottom="0.39409448818897641" header="0" footer="0"/>
  <pageSetup scale="84" fitToWidth="0" fitToHeight="0" pageOrder="overThenDown" orientation="landscape" useFirstPageNumber="1" r:id="rId12"/>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9DA91-4F02-4DC3-9572-87CC8B04B991}">
  <dimension ref="B1:M38"/>
  <sheetViews>
    <sheetView tabSelected="1" workbookViewId="0">
      <selection activeCell="B29" sqref="B29"/>
    </sheetView>
  </sheetViews>
  <sheetFormatPr defaultRowHeight="13.8"/>
  <cols>
    <col min="2" max="2" width="11.8984375" customWidth="1"/>
    <col min="3" max="3" width="11.59765625" customWidth="1"/>
    <col min="4" max="4" width="15.5" style="2" bestFit="1" customWidth="1"/>
    <col min="5" max="6" width="12" customWidth="1"/>
    <col min="7" max="7" width="12.69921875" customWidth="1"/>
    <col min="8" max="8" width="9.09765625" bestFit="1" customWidth="1"/>
    <col min="9" max="9" width="10.59765625" customWidth="1"/>
    <col min="11" max="11" width="16" customWidth="1"/>
    <col min="14" max="14" width="14.796875" customWidth="1"/>
  </cols>
  <sheetData>
    <row r="1" spans="2:13" ht="14.4" thickBot="1"/>
    <row r="2" spans="2:13" ht="14.4" thickBot="1">
      <c r="B2" s="143" t="s">
        <v>132</v>
      </c>
      <c r="C2" s="144"/>
      <c r="D2" s="182" t="s">
        <v>135</v>
      </c>
      <c r="E2" s="182"/>
      <c r="F2" s="182"/>
      <c r="G2" s="144"/>
      <c r="H2" s="145"/>
    </row>
    <row r="4" spans="2:13" ht="14.4" thickBot="1">
      <c r="B4" t="s">
        <v>160</v>
      </c>
    </row>
    <row r="5" spans="2:13" ht="27.6">
      <c r="B5" s="123" t="s">
        <v>140</v>
      </c>
      <c r="C5" s="124" t="s">
        <v>125</v>
      </c>
      <c r="D5" s="133" t="s">
        <v>121</v>
      </c>
      <c r="E5" s="141" t="s">
        <v>126</v>
      </c>
      <c r="F5" s="142" t="s">
        <v>127</v>
      </c>
      <c r="G5" s="111" t="s">
        <v>128</v>
      </c>
      <c r="H5" s="113" t="s">
        <v>122</v>
      </c>
    </row>
    <row r="6" spans="2:13">
      <c r="B6" s="125">
        <v>95</v>
      </c>
      <c r="C6" t="s">
        <v>119</v>
      </c>
      <c r="D6" s="126">
        <f>B$6*H6</f>
        <v>9.4850944999999989</v>
      </c>
      <c r="E6" s="46">
        <f>E20</f>
        <v>1.33</v>
      </c>
      <c r="F6">
        <f>E6/1000</f>
        <v>1.33E-3</v>
      </c>
      <c r="G6" s="139">
        <f>C24</f>
        <v>75.069999999999993</v>
      </c>
      <c r="H6" s="114">
        <f>(F6*G6)</f>
        <v>9.984309999999999E-2</v>
      </c>
    </row>
    <row r="7" spans="2:13" ht="14.4" thickBot="1">
      <c r="B7" s="127">
        <f>B6*2.2</f>
        <v>209.00000000000003</v>
      </c>
      <c r="C7" s="65" t="s">
        <v>120</v>
      </c>
      <c r="D7" s="128">
        <f>B$6*H7</f>
        <v>12.55824</v>
      </c>
      <c r="E7" s="64">
        <f>E21</f>
        <v>0.81</v>
      </c>
      <c r="F7" s="65">
        <f>E7/1000</f>
        <v>8.1000000000000006E-4</v>
      </c>
      <c r="G7" s="140">
        <f>C25</f>
        <v>163.19999999999999</v>
      </c>
      <c r="H7" s="115">
        <f>(F7*G7)</f>
        <v>0.132192</v>
      </c>
    </row>
    <row r="8" spans="2:13">
      <c r="L8" s="110"/>
      <c r="M8" s="110"/>
    </row>
    <row r="9" spans="2:13" ht="14.4" thickBot="1">
      <c r="B9" t="s">
        <v>161</v>
      </c>
    </row>
    <row r="10" spans="2:13">
      <c r="B10" s="109"/>
      <c r="C10" s="112" t="s">
        <v>129</v>
      </c>
      <c r="D10" s="112" t="s">
        <v>157</v>
      </c>
      <c r="E10" s="160" t="s">
        <v>158</v>
      </c>
      <c r="F10" s="112" t="s">
        <v>159</v>
      </c>
      <c r="G10" s="109" t="s">
        <v>150</v>
      </c>
      <c r="H10" s="132"/>
    </row>
    <row r="11" spans="2:13">
      <c r="B11" s="119" t="s">
        <v>131</v>
      </c>
      <c r="C11" s="2" t="s">
        <v>136</v>
      </c>
      <c r="D11" s="161">
        <f>D6</f>
        <v>9.4850944999999989</v>
      </c>
      <c r="E11" s="162">
        <f>D11/2</f>
        <v>4.7425472499999994</v>
      </c>
      <c r="F11" s="163">
        <v>500</v>
      </c>
      <c r="G11" s="130">
        <f>B32</f>
        <v>0.20829267521999997</v>
      </c>
      <c r="H11" s="53"/>
    </row>
    <row r="12" spans="2:13" ht="14.4" thickBot="1">
      <c r="B12" s="120" t="s">
        <v>130</v>
      </c>
      <c r="C12" s="165">
        <f>F12</f>
        <v>750</v>
      </c>
      <c r="D12" s="159">
        <f>D7</f>
        <v>12.55824</v>
      </c>
      <c r="E12" s="159">
        <f>(D12*1000)/F12</f>
        <v>16.744319999999998</v>
      </c>
      <c r="F12" s="164">
        <v>750</v>
      </c>
      <c r="G12" s="131">
        <f>B37</f>
        <v>1.74559536</v>
      </c>
      <c r="H12" s="70"/>
    </row>
    <row r="14" spans="2:13">
      <c r="B14" s="166" t="s">
        <v>142</v>
      </c>
      <c r="C14" s="6" t="s">
        <v>123</v>
      </c>
    </row>
    <row r="15" spans="2:13">
      <c r="C15" s="6" t="s">
        <v>124</v>
      </c>
    </row>
    <row r="16" spans="2:13">
      <c r="C16" s="6"/>
    </row>
    <row r="17" spans="2:9">
      <c r="B17" s="166" t="s">
        <v>162</v>
      </c>
      <c r="C17" s="6"/>
    </row>
    <row r="18" spans="2:9">
      <c r="C18" s="6"/>
    </row>
    <row r="19" spans="2:9">
      <c r="B19" s="183" t="s">
        <v>141</v>
      </c>
      <c r="C19" s="183"/>
      <c r="D19" s="183"/>
      <c r="E19" s="183"/>
      <c r="F19" s="183"/>
      <c r="G19" s="183"/>
      <c r="H19" s="183"/>
      <c r="I19" s="183"/>
    </row>
    <row r="20" spans="2:9">
      <c r="B20" s="166" t="s">
        <v>151</v>
      </c>
      <c r="D20" s="8" t="s">
        <v>152</v>
      </c>
      <c r="E20" s="134">
        <v>1.33</v>
      </c>
      <c r="F20" t="s">
        <v>153</v>
      </c>
    </row>
    <row r="21" spans="2:9">
      <c r="B21" s="167" t="s">
        <v>151</v>
      </c>
      <c r="C21" s="7"/>
      <c r="D21" s="148" t="s">
        <v>156</v>
      </c>
      <c r="E21" s="149">
        <v>0.81</v>
      </c>
      <c r="F21" s="7" t="s">
        <v>154</v>
      </c>
      <c r="G21" s="7"/>
      <c r="H21" s="7"/>
      <c r="I21" s="7"/>
    </row>
    <row r="22" spans="2:9">
      <c r="D22" s="8"/>
    </row>
    <row r="23" spans="2:9">
      <c r="B23" s="136" t="s">
        <v>139</v>
      </c>
      <c r="C23" s="137"/>
      <c r="D23" s="108"/>
      <c r="E23" s="5"/>
      <c r="F23" s="5"/>
      <c r="G23" s="5"/>
      <c r="H23" s="5"/>
    </row>
    <row r="24" spans="2:9">
      <c r="B24" s="146" t="s">
        <v>119</v>
      </c>
      <c r="C24" s="138">
        <v>75.069999999999993</v>
      </c>
      <c r="D24" s="135" t="s">
        <v>155</v>
      </c>
      <c r="E24" s="6" t="s">
        <v>133</v>
      </c>
    </row>
    <row r="25" spans="2:9">
      <c r="B25" s="150" t="s">
        <v>120</v>
      </c>
      <c r="C25" s="151">
        <v>163.19999999999999</v>
      </c>
      <c r="D25" s="152" t="s">
        <v>155</v>
      </c>
      <c r="E25" s="153" t="s">
        <v>134</v>
      </c>
      <c r="F25" s="7"/>
      <c r="G25" s="7"/>
      <c r="H25" s="7"/>
    </row>
    <row r="26" spans="2:9">
      <c r="D26" s="185"/>
      <c r="E26" s="186"/>
      <c r="F26" s="184"/>
      <c r="G26" s="184"/>
      <c r="H26" s="184"/>
    </row>
    <row r="27" spans="2:9">
      <c r="B27" s="166" t="s">
        <v>163</v>
      </c>
    </row>
    <row r="28" spans="2:9">
      <c r="B28" s="166" t="s">
        <v>164</v>
      </c>
    </row>
    <row r="30" spans="2:9">
      <c r="B30" s="122" t="s">
        <v>149</v>
      </c>
      <c r="C30" s="122"/>
    </row>
    <row r="31" spans="2:9">
      <c r="B31" s="5" t="s">
        <v>147</v>
      </c>
      <c r="C31" s="5" t="s">
        <v>146</v>
      </c>
      <c r="D31" s="108" t="s">
        <v>145</v>
      </c>
      <c r="E31" s="5" t="s">
        <v>144</v>
      </c>
      <c r="F31" s="5"/>
    </row>
    <row r="32" spans="2:9">
      <c r="B32" s="118">
        <f>D11*D32</f>
        <v>0.20829267521999997</v>
      </c>
      <c r="C32" s="129">
        <f>D32/1000</f>
        <v>2.196E-5</v>
      </c>
      <c r="D32" s="116">
        <f>E32/1000</f>
        <v>2.196E-2</v>
      </c>
      <c r="E32" s="147">
        <v>21.96</v>
      </c>
      <c r="F32" s="6" t="s">
        <v>138</v>
      </c>
      <c r="G32" s="7"/>
      <c r="H32" s="7"/>
    </row>
    <row r="33" spans="2:8">
      <c r="B33" s="154">
        <f>D11*D33</f>
        <v>0.34146340199999992</v>
      </c>
      <c r="C33" s="155">
        <f>D33/1000</f>
        <v>3.5999999999999994E-5</v>
      </c>
      <c r="D33" s="156">
        <f>E33/1000</f>
        <v>3.5999999999999997E-2</v>
      </c>
      <c r="E33" s="157">
        <v>36</v>
      </c>
      <c r="F33" s="153" t="s">
        <v>137</v>
      </c>
      <c r="G33" s="7"/>
    </row>
    <row r="35" spans="2:8">
      <c r="B35" s="121" t="s">
        <v>148</v>
      </c>
      <c r="C35" s="121"/>
    </row>
    <row r="36" spans="2:8">
      <c r="B36" s="5" t="s">
        <v>147</v>
      </c>
      <c r="C36" s="5" t="s">
        <v>146</v>
      </c>
      <c r="D36" s="108" t="s">
        <v>145</v>
      </c>
      <c r="E36" s="5" t="s">
        <v>144</v>
      </c>
      <c r="F36" t="s">
        <v>143</v>
      </c>
    </row>
    <row r="37" spans="2:8">
      <c r="B37" s="118">
        <f>D12*D37</f>
        <v>1.74559536</v>
      </c>
      <c r="C37" s="117">
        <f>D37/1000</f>
        <v>1.3900000000000002E-4</v>
      </c>
      <c r="D37" s="116">
        <f>E37/1000</f>
        <v>0.13900000000000001</v>
      </c>
      <c r="E37" s="147">
        <v>139</v>
      </c>
      <c r="F37" s="153" t="s">
        <v>138</v>
      </c>
      <c r="G37" s="7"/>
      <c r="H37" s="7"/>
    </row>
    <row r="38" spans="2:8">
      <c r="B38" s="154">
        <f>D12*D38</f>
        <v>4.4205004799999994</v>
      </c>
      <c r="C38" s="158">
        <f>D38/1000</f>
        <v>3.5199999999999999E-4</v>
      </c>
      <c r="D38" s="156">
        <f>E38/1000</f>
        <v>0.35199999999999998</v>
      </c>
      <c r="E38" s="157">
        <v>352</v>
      </c>
      <c r="F38" s="153" t="s">
        <v>137</v>
      </c>
      <c r="G38" s="7"/>
    </row>
  </sheetData>
  <mergeCells count="2">
    <mergeCell ref="D2:F2"/>
    <mergeCell ref="B19:I19"/>
  </mergeCells>
  <hyperlinks>
    <hyperlink ref="C14" r:id="rId1" xr:uid="{28E9EAE9-B8F6-40BD-880F-C040CBFF71E6}"/>
    <hyperlink ref="C15" r:id="rId2" xr:uid="{AEAFE3CD-F77F-4C54-9DC2-0E80DC4C25CA}"/>
    <hyperlink ref="E24" r:id="rId3" xr:uid="{39CD7D54-A48E-44BB-AA73-98B17AEDA258}"/>
    <hyperlink ref="E25" r:id="rId4" xr:uid="{C2476273-D61C-4357-909B-B6572D7ECD34}"/>
    <hyperlink ref="F37" r:id="rId5" xr:uid="{152833F3-F02C-495B-BDF0-D62073C85555}"/>
    <hyperlink ref="F38" r:id="rId6" xr:uid="{6C40CD12-B32E-4364-AC1E-869B9C46D6CB}"/>
    <hyperlink ref="F32" r:id="rId7" xr:uid="{A05ACD17-EBCC-4240-B9AB-678B7A66869E}"/>
    <hyperlink ref="F33" r:id="rId8" xr:uid="{04F78136-492C-4099-9F6B-46D624608D64}"/>
  </hyperlinks>
  <pageMargins left="0.7" right="0.7" top="0.75" bottom="0.75" header="0.3" footer="0.3"/>
  <pageSetup orientation="landscape" r:id="rId9"/>
</worksheet>
</file>

<file path=docProps/app.xml><?xml version="1.0" encoding="utf-8"?>
<Properties xmlns="http://schemas.openxmlformats.org/officeDocument/2006/extended-properties" xmlns:vt="http://schemas.openxmlformats.org/officeDocument/2006/docPropsVTypes">
  <TotalTime>4084</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stemcells_</vt:lpstr>
      <vt:lpstr>GlyNAC - bulk+caps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Combi</dc:creator>
  <cp:lastModifiedBy>CombiSteve</cp:lastModifiedBy>
  <cp:revision>170</cp:revision>
  <cp:lastPrinted>2023-11-13T15:25:24Z</cp:lastPrinted>
  <dcterms:created xsi:type="dcterms:W3CDTF">2009-04-16T11:32:48Z</dcterms:created>
  <dcterms:modified xsi:type="dcterms:W3CDTF">2024-10-04T15:14:11Z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ies>
</file>